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ПК\Desktop\Behruz\Сайтга маълумотлар\2023 йил\3 chorak\"/>
    </mc:Choice>
  </mc:AlternateContent>
  <xr:revisionPtr revIDLastSave="0" documentId="13_ncr:1_{BF1F0FAC-363A-4B32-AAE4-97D7438C6F16}" xr6:coauthVersionLast="47" xr6:coauthVersionMax="47" xr10:uidLastSave="{00000000-0000-0000-0000-000000000000}"/>
  <bookViews>
    <workbookView xWindow="-120" yWindow="-120" windowWidth="29040" windowHeight="15720" xr2:uid="{00000000-000D-0000-FFFF-FFFF00000000}"/>
  </bookViews>
  <sheets>
    <sheet name="1 ТЭП (1-жадвал)" sheetId="2" r:id="rId1"/>
    <sheet name="физ.объемы (2-жадвал)" sheetId="3" r:id="rId2"/>
    <sheet name="ассигнование (3-жадвал)" sheetId="4" r:id="rId3"/>
    <sheet name="договорные работы (4-жадвал)" sheetId="5" r:id="rId4"/>
    <sheet name="подрядные работы (5-жадвал)" sheetId="6" r:id="rId5"/>
    <sheet name="ФОТ (6-жадвал)" sheetId="7" r:id="rId6"/>
  </sheets>
  <externalReferences>
    <externalReference r:id="rId7"/>
  </externalReferences>
  <definedNames>
    <definedName name="Наим_Зак" localSheetId="0">#REF!</definedName>
    <definedName name="Наим_Зак" localSheetId="4">#REF!</definedName>
    <definedName name="Наим_Зак">#REF!</definedName>
    <definedName name="_xlnm.Print_Area" localSheetId="0">'1 ТЭП (1-жадвал)'!$A$1:$H$29</definedName>
    <definedName name="_xlnm.Print_Area" localSheetId="2">'ассигнование (3-жадвал)'!$A$2:$R$72</definedName>
    <definedName name="_xlnm.Print_Area" localSheetId="3">'договорные работы (4-жадвал)'!$A$1:$H$119</definedName>
    <definedName name="_xlnm.Print_Area" localSheetId="4">'подрядные работы (5-жадвал)'!$A$1:$H$32</definedName>
    <definedName name="_xlnm.Print_Area" localSheetId="1">'физ.объемы (2-жадвал)'!$A$1:$X$15</definedName>
    <definedName name="_xlnm.Print_Area" localSheetId="5">'ФОТ (6-жадвал)'!$A$1:$G$39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7" l="1"/>
  <c r="F19" i="2"/>
  <c r="D14" i="7" l="1"/>
  <c r="D20" i="7"/>
  <c r="H9" i="2" l="1"/>
  <c r="H10" i="2"/>
  <c r="G9" i="2"/>
  <c r="G10" i="2"/>
  <c r="D8" i="2"/>
  <c r="H15" i="6" l="1"/>
  <c r="H82" i="5"/>
  <c r="H11" i="5"/>
  <c r="F14" i="6"/>
  <c r="F21" i="2" l="1"/>
  <c r="G7" i="2"/>
  <c r="H7" i="2"/>
  <c r="E26" i="2" l="1"/>
  <c r="E15" i="2"/>
  <c r="E11" i="2"/>
  <c r="E6" i="2"/>
  <c r="E16" i="2" s="1"/>
  <c r="E20" i="2" l="1"/>
  <c r="E19" i="2"/>
  <c r="E22" i="2" l="1"/>
  <c r="E21" i="2"/>
  <c r="D15" i="2" l="1"/>
  <c r="K7" i="6" l="1"/>
  <c r="F91" i="5" l="1"/>
  <c r="F81" i="5"/>
  <c r="F79" i="5"/>
  <c r="H10" i="5" l="1"/>
  <c r="N65" i="4"/>
  <c r="H65" i="4"/>
  <c r="W10" i="3"/>
  <c r="N10" i="3"/>
  <c r="D83" i="5" l="1"/>
  <c r="C32" i="7" l="1"/>
  <c r="D28" i="7" l="1"/>
  <c r="D25" i="7"/>
  <c r="D19" i="7"/>
  <c r="D26" i="7"/>
  <c r="D19" i="2"/>
  <c r="D21" i="2" s="1"/>
  <c r="D11" i="7"/>
  <c r="D16" i="7"/>
  <c r="D17" i="7"/>
  <c r="D13" i="7"/>
  <c r="D12" i="7"/>
  <c r="D31" i="7"/>
  <c r="D6" i="6"/>
  <c r="E32" i="7" l="1"/>
  <c r="F31" i="7" s="1"/>
  <c r="F15" i="6"/>
  <c r="G32" i="7" l="1"/>
  <c r="G29" i="7"/>
  <c r="G28" i="7"/>
  <c r="G27" i="7"/>
  <c r="G26" i="7"/>
  <c r="G25" i="7"/>
  <c r="G24" i="7"/>
  <c r="G23" i="7"/>
  <c r="G20" i="7"/>
  <c r="G19" i="7"/>
  <c r="G17" i="7"/>
  <c r="G16" i="7"/>
  <c r="G14" i="7"/>
  <c r="G13" i="7"/>
  <c r="G12" i="7"/>
  <c r="G11" i="7"/>
  <c r="G9" i="7"/>
  <c r="G8" i="7"/>
  <c r="G7" i="7"/>
  <c r="G6" i="7"/>
  <c r="B5" i="7"/>
  <c r="C5" i="7" s="1"/>
  <c r="D5" i="7" s="1"/>
  <c r="E5" i="7" s="1"/>
  <c r="F5" i="7" s="1"/>
  <c r="G5" i="7" s="1"/>
  <c r="H5" i="7" s="1"/>
  <c r="I5" i="7" s="1"/>
  <c r="J5" i="7" s="1"/>
  <c r="F24" i="6"/>
  <c r="D24" i="6"/>
  <c r="A20" i="6"/>
  <c r="A18" i="6"/>
  <c r="H17" i="6"/>
  <c r="A8" i="6"/>
  <c r="A9" i="6" s="1"/>
  <c r="A10" i="6" s="1"/>
  <c r="A12" i="6" s="1"/>
  <c r="A13" i="6" s="1"/>
  <c r="F6" i="6"/>
  <c r="D30" i="6"/>
  <c r="H81" i="5"/>
  <c r="H79" i="5"/>
  <c r="F31" i="5"/>
  <c r="F13" i="2" s="1"/>
  <c r="D31" i="5"/>
  <c r="D13" i="2" s="1"/>
  <c r="D8" i="5"/>
  <c r="D14" i="2" s="1"/>
  <c r="F8" i="5"/>
  <c r="F14" i="2" s="1"/>
  <c r="M65" i="4"/>
  <c r="G65" i="4"/>
  <c r="D65" i="4"/>
  <c r="Q47" i="4"/>
  <c r="M47" i="4"/>
  <c r="K47" i="4"/>
  <c r="G47" i="4"/>
  <c r="P47" i="4" s="1"/>
  <c r="D47" i="4"/>
  <c r="Q28" i="4"/>
  <c r="M28" i="4"/>
  <c r="K28" i="4"/>
  <c r="G28" i="4"/>
  <c r="D28" i="4"/>
  <c r="Q18" i="4"/>
  <c r="M18" i="4"/>
  <c r="K18" i="4"/>
  <c r="G18" i="4"/>
  <c r="D18" i="4"/>
  <c r="Q8" i="4"/>
  <c r="M8" i="4"/>
  <c r="K8" i="4"/>
  <c r="G8" i="4"/>
  <c r="P8" i="4" s="1"/>
  <c r="D8" i="4"/>
  <c r="G48" i="3"/>
  <c r="K48" i="3" s="1"/>
  <c r="G47" i="3"/>
  <c r="K47" i="3" s="1"/>
  <c r="G35" i="3"/>
  <c r="G46" i="3" s="1"/>
  <c r="K46" i="3" s="1"/>
  <c r="W11" i="3"/>
  <c r="S11" i="3"/>
  <c r="Q11" i="3"/>
  <c r="N11" i="3"/>
  <c r="J11" i="3"/>
  <c r="G11" i="3"/>
  <c r="D11" i="3"/>
  <c r="S10" i="3"/>
  <c r="Q10" i="3"/>
  <c r="J10" i="3"/>
  <c r="G10" i="3"/>
  <c r="D10" i="3"/>
  <c r="W9" i="3"/>
  <c r="S9" i="3"/>
  <c r="Q9" i="3"/>
  <c r="N9" i="3"/>
  <c r="J9" i="3"/>
  <c r="G9" i="3"/>
  <c r="D9" i="3"/>
  <c r="D11" i="2" l="1"/>
  <c r="F11" i="2"/>
  <c r="H11" i="2" s="1"/>
  <c r="D6" i="2"/>
  <c r="D16" i="2" s="1"/>
  <c r="P18" i="4"/>
  <c r="J28" i="4"/>
  <c r="P11" i="3"/>
  <c r="J18" i="4"/>
  <c r="P10" i="3"/>
  <c r="V10" i="3"/>
  <c r="M10" i="3"/>
  <c r="V9" i="3"/>
  <c r="M9" i="3"/>
  <c r="V11" i="3"/>
  <c r="P9" i="3"/>
  <c r="D6" i="7"/>
  <c r="D7" i="7"/>
  <c r="D8" i="7"/>
  <c r="D9" i="7"/>
  <c r="D27" i="7"/>
  <c r="D21" i="7"/>
  <c r="D22" i="7"/>
  <c r="D23" i="7"/>
  <c r="D15" i="7"/>
  <c r="D29" i="7"/>
  <c r="D30" i="7"/>
  <c r="F7" i="5"/>
  <c r="E25" i="6"/>
  <c r="E6" i="6"/>
  <c r="E24" i="6"/>
  <c r="D7" i="5"/>
  <c r="E31" i="5" s="1"/>
  <c r="H6" i="6"/>
  <c r="J65" i="4"/>
  <c r="P65" i="4"/>
  <c r="H8" i="5"/>
  <c r="K65" i="4"/>
  <c r="Q65" i="4"/>
  <c r="F30" i="6"/>
  <c r="G7" i="6" s="1"/>
  <c r="J8" i="4"/>
  <c r="D24" i="7"/>
  <c r="H31" i="5"/>
  <c r="P28" i="4"/>
  <c r="D10" i="7"/>
  <c r="M11" i="3"/>
  <c r="D18" i="7"/>
  <c r="J47" i="4"/>
  <c r="H7" i="6"/>
  <c r="G11" i="2" l="1"/>
  <c r="G114" i="5"/>
  <c r="G106" i="5"/>
  <c r="G104" i="5"/>
  <c r="G102" i="5"/>
  <c r="G113" i="5"/>
  <c r="G112" i="5"/>
  <c r="G111" i="5"/>
  <c r="G110" i="5"/>
  <c r="G108" i="5"/>
  <c r="G105" i="5"/>
  <c r="G101" i="5"/>
  <c r="G103" i="5"/>
  <c r="D20" i="2"/>
  <c r="D22" i="2"/>
  <c r="G109" i="5"/>
  <c r="G6" i="6"/>
  <c r="F8" i="2"/>
  <c r="D32" i="7"/>
  <c r="E10" i="5"/>
  <c r="G18" i="5"/>
  <c r="G80" i="5"/>
  <c r="H7" i="5"/>
  <c r="G23" i="5"/>
  <c r="G91" i="5"/>
  <c r="G25" i="5"/>
  <c r="G19" i="5"/>
  <c r="G83" i="5"/>
  <c r="G84" i="5"/>
  <c r="G99" i="5"/>
  <c r="G11" i="5"/>
  <c r="G24" i="5"/>
  <c r="G89" i="5"/>
  <c r="G54" i="5"/>
  <c r="G94" i="5"/>
  <c r="G93" i="5"/>
  <c r="G15" i="5"/>
  <c r="G8" i="5"/>
  <c r="G10" i="5"/>
  <c r="G86" i="5"/>
  <c r="G30" i="5"/>
  <c r="E25" i="5"/>
  <c r="G78" i="5"/>
  <c r="G31" i="5"/>
  <c r="G79" i="5"/>
  <c r="G81" i="5"/>
  <c r="G9" i="5"/>
  <c r="G28" i="5"/>
  <c r="G88" i="5"/>
  <c r="G16" i="5"/>
  <c r="G29" i="5"/>
  <c r="G27" i="5"/>
  <c r="G12" i="5"/>
  <c r="G90" i="5"/>
  <c r="G85" i="5"/>
  <c r="G58" i="5"/>
  <c r="G20" i="5"/>
  <c r="G95" i="5"/>
  <c r="G87" i="5"/>
  <c r="G96" i="5"/>
  <c r="G82" i="5"/>
  <c r="G22" i="5"/>
  <c r="G26" i="5"/>
  <c r="G77" i="5"/>
  <c r="G21" i="5"/>
  <c r="G98" i="5"/>
  <c r="G97" i="5"/>
  <c r="G13" i="5"/>
  <c r="G17" i="5"/>
  <c r="G14" i="5"/>
  <c r="G24" i="6"/>
  <c r="F10" i="7"/>
  <c r="F17" i="7"/>
  <c r="F22" i="7"/>
  <c r="F21" i="7"/>
  <c r="F13" i="7"/>
  <c r="F19" i="7"/>
  <c r="F25" i="7"/>
  <c r="F18" i="7"/>
  <c r="F11" i="7"/>
  <c r="F16" i="7"/>
  <c r="F8" i="7"/>
  <c r="F14" i="7"/>
  <c r="F26" i="7"/>
  <c r="F24" i="7"/>
  <c r="F30" i="7"/>
  <c r="F23" i="7"/>
  <c r="F29" i="7"/>
  <c r="F28" i="7"/>
  <c r="F20" i="7"/>
  <c r="F12" i="7"/>
  <c r="F9" i="7"/>
  <c r="F15" i="7"/>
  <c r="F27" i="7"/>
  <c r="F6" i="7"/>
  <c r="F7" i="7"/>
  <c r="E29" i="5"/>
  <c r="E20" i="5"/>
  <c r="E18" i="5"/>
  <c r="E17" i="5"/>
  <c r="E24" i="5"/>
  <c r="E21" i="5"/>
  <c r="E19" i="5"/>
  <c r="E28" i="5"/>
  <c r="E9" i="5"/>
  <c r="E15" i="5"/>
  <c r="E14" i="5"/>
  <c r="E23" i="5"/>
  <c r="E11" i="5"/>
  <c r="E27" i="5"/>
  <c r="E26" i="5"/>
  <c r="E16" i="5"/>
  <c r="E12" i="5"/>
  <c r="E13" i="5"/>
  <c r="E22" i="5"/>
  <c r="E30" i="5"/>
  <c r="G9" i="6"/>
  <c r="G27" i="6"/>
  <c r="G12" i="6"/>
  <c r="G29" i="6"/>
  <c r="G16" i="6"/>
  <c r="G10" i="6"/>
  <c r="G26" i="6"/>
  <c r="H30" i="6"/>
  <c r="G28" i="6"/>
  <c r="G25" i="6"/>
  <c r="G13" i="6"/>
  <c r="G8" i="6"/>
  <c r="E8" i="5"/>
  <c r="F32" i="7" l="1"/>
  <c r="H13" i="2" l="1"/>
  <c r="H26" i="2"/>
  <c r="G26" i="2"/>
  <c r="H25" i="2"/>
  <c r="G25" i="2"/>
  <c r="H24" i="2"/>
  <c r="G24" i="2"/>
  <c r="H23" i="2"/>
  <c r="G23" i="2"/>
  <c r="G19" i="2"/>
  <c r="F18" i="2"/>
  <c r="H18" i="2" s="1"/>
  <c r="H17" i="2"/>
  <c r="G17" i="2"/>
  <c r="F15" i="2"/>
  <c r="H14" i="2"/>
  <c r="G14" i="2"/>
  <c r="H8" i="2"/>
  <c r="G8" i="2"/>
  <c r="H15" i="2" l="1"/>
  <c r="G15" i="2"/>
  <c r="G21" i="2"/>
  <c r="F6" i="2"/>
  <c r="G13" i="2"/>
  <c r="G18" i="2"/>
  <c r="F16" i="2" l="1"/>
  <c r="G6" i="2"/>
  <c r="H6" i="2"/>
  <c r="F20" i="2" l="1"/>
  <c r="F22" i="2"/>
  <c r="G16" i="2"/>
  <c r="H16" i="2"/>
  <c r="H21" i="2"/>
  <c r="H19" i="2"/>
  <c r="G22" i="2"/>
  <c r="H20" i="2"/>
  <c r="G20" i="2"/>
  <c r="H22" i="2" l="1"/>
</calcChain>
</file>

<file path=xl/sharedStrings.xml><?xml version="1.0" encoding="utf-8"?>
<sst xmlns="http://schemas.openxmlformats.org/spreadsheetml/2006/main" count="733" uniqueCount="410">
  <si>
    <t>№ п/п</t>
  </si>
  <si>
    <t>Кўрсаткичлар</t>
  </si>
  <si>
    <t>1.</t>
  </si>
  <si>
    <t>Бажарилган геология-қидирув ишлари (ГҚИ) -  Жами (2+3)</t>
  </si>
  <si>
    <t>минг сўм.</t>
  </si>
  <si>
    <t>2.</t>
  </si>
  <si>
    <t>Давлат бюджети ҳисобидан бажарилган ишлар</t>
  </si>
  <si>
    <t>2.1.</t>
  </si>
  <si>
    <t>пудрат ишлари</t>
  </si>
  <si>
    <t>3.</t>
  </si>
  <si>
    <t>Объем работ за счет средств специального счета</t>
  </si>
  <si>
    <t xml:space="preserve"> -"-</t>
  </si>
  <si>
    <t>3.1.</t>
  </si>
  <si>
    <t>в т.ч. подрядные работы</t>
  </si>
  <si>
    <t>Буюртмачи ҳисобидан бажарилган ишлар (шартнома)  (3.2+3.3)</t>
  </si>
  <si>
    <t>шу жумладан: пудрат ишлари</t>
  </si>
  <si>
    <t>3.2.</t>
  </si>
  <si>
    <t>шартнома асосида</t>
  </si>
  <si>
    <t>3.3.</t>
  </si>
  <si>
    <t>тизим ости корхоналари билан тузилган шартномалар</t>
  </si>
  <si>
    <t>4.</t>
  </si>
  <si>
    <t>Пудрат ишлари -   Жами (2.1+3.1)</t>
  </si>
  <si>
    <t>5.</t>
  </si>
  <si>
    <t>Ўз кучи билан амалга оширилган ишлар миқдори (1-4)</t>
  </si>
  <si>
    <t>6.</t>
  </si>
  <si>
    <t>Ўртача ходимлар сони</t>
  </si>
  <si>
    <t>одам</t>
  </si>
  <si>
    <t>6.1.</t>
  </si>
  <si>
    <t>шу жумладан, асосий ишлаб чиқариш ходимлари (ижтимоий объектлар ходимларисиз-лагерлар, дам олиш жойлари, томорқалар, касаначилар ва бошқалар.)</t>
  </si>
  <si>
    <t>7.</t>
  </si>
  <si>
    <t>Иш ҳақи фонди</t>
  </si>
  <si>
    <t>8.</t>
  </si>
  <si>
    <t>Асосий ишлаб чиқаришдаги бир ходимнинг ўртача ойлик натижаси (5/6.1/8)</t>
  </si>
  <si>
    <t>9.</t>
  </si>
  <si>
    <t xml:space="preserve">Ўртача ойлик иш ҳақи </t>
  </si>
  <si>
    <t>10.</t>
  </si>
  <si>
    <t>ИҲФ нинг хўжалик сиғими билан иш ҳажмидаги солиштирма оғирлиги % (7/5*100%)</t>
  </si>
  <si>
    <t>%</t>
  </si>
  <si>
    <t>11.</t>
  </si>
  <si>
    <t>ИҲФ солиштирма оғирлиги бўйича топшириқ</t>
  </si>
  <si>
    <t>12.</t>
  </si>
  <si>
    <t>Дебитор қарздорлиги</t>
  </si>
  <si>
    <t>13.</t>
  </si>
  <si>
    <t>Кредитор қарздорлиги</t>
  </si>
  <si>
    <t>14.</t>
  </si>
  <si>
    <t>Соф фойда</t>
  </si>
  <si>
    <t>Иқтисодиёт ва молиялаштириш бўлими бошлиғи</t>
  </si>
  <si>
    <t>Ўлчов бирлиги</t>
  </si>
  <si>
    <t>Бизнес-режага нисбатан бажарилиш кўрсаткичлари % (гр. 6/гр. 5)</t>
  </si>
  <si>
    <t>2023-йил мос даврига келиб ўсиш суръати % (гр. 6/гр. 4)</t>
  </si>
  <si>
    <t>Назаров Б.Б.</t>
  </si>
  <si>
    <t>Жадвал №2</t>
  </si>
  <si>
    <t>Т/р</t>
  </si>
  <si>
    <t>шу жумладан</t>
  </si>
  <si>
    <t>Ўсиш сурати %</t>
  </si>
  <si>
    <t>Йил учун жами топшириқ</t>
  </si>
  <si>
    <t>Ҳисобот даври учун топшириқ</t>
  </si>
  <si>
    <t>Амалда бажари-лиши</t>
  </si>
  <si>
    <t>бажари-лиши % (гр.10/гр.7*)</t>
  </si>
  <si>
    <t>бажари-лиши % (гр.10/гр.4*)</t>
  </si>
  <si>
    <t>жами (гр.10/гр.19*)</t>
  </si>
  <si>
    <t>бюджет маблағи ҳисобида (гр.11/гр.20*)</t>
  </si>
  <si>
    <t>махсус ҳисоб рақам маблағи ҳисоби-дан(гр.12/  гр.21*)</t>
  </si>
  <si>
    <t>бюджет маблағи ҳисобида</t>
  </si>
  <si>
    <t>махсус ҳисоб рақам маблағи ҳисоби-дан</t>
  </si>
  <si>
    <t>бюджет маблағи ҳисобида (гр.11/гр.8)</t>
  </si>
  <si>
    <t>махсус ҳисоб рақам маблағи ҳисоби-дан (гр.12/гр.9)</t>
  </si>
  <si>
    <t>бюджет маблағи ҳисобида (гр.11/гр.5)</t>
  </si>
  <si>
    <t>махсус ҳисоб рақам маблағи ҳисоби-дан (гр.12/ гр.6)</t>
  </si>
  <si>
    <t>Бурғулаш ишлари</t>
  </si>
  <si>
    <t>п.м.</t>
  </si>
  <si>
    <t>Оғир усулдаги тоғ-кон ишлари</t>
  </si>
  <si>
    <t>Ер усти тоғ-кон ишлари
(канавы, траншеи)</t>
  </si>
  <si>
    <t>куб.м</t>
  </si>
  <si>
    <t>цент.Уз</t>
  </si>
  <si>
    <t>колон бур</t>
  </si>
  <si>
    <t>канава</t>
  </si>
  <si>
    <t>вос</t>
  </si>
  <si>
    <t>уд.канат</t>
  </si>
  <si>
    <t>шурф</t>
  </si>
  <si>
    <t>Кульджук</t>
  </si>
  <si>
    <t>бур</t>
  </si>
  <si>
    <t>каракал</t>
  </si>
  <si>
    <t>бурение</t>
  </si>
  <si>
    <t>Освоение ассигнований в соответствии с Программой ГРР</t>
  </si>
  <si>
    <t>за январь-июль 2022 года по ГУП "Регионалгеология" в сравнении с соответствующим периодом 2021 года</t>
  </si>
  <si>
    <t>Ед.изм.</t>
  </si>
  <si>
    <t>2022 год</t>
  </si>
  <si>
    <t>Фактически за отчетный период 2021 года</t>
  </si>
  <si>
    <t>в том числе</t>
  </si>
  <si>
    <t>Темп роста в %</t>
  </si>
  <si>
    <t>лимит на год</t>
  </si>
  <si>
    <t xml:space="preserve">фактически за отчетный период </t>
  </si>
  <si>
    <t>% освоения года (гр.10/гр.4)</t>
  </si>
  <si>
    <t>всего (гр.10/гр.19)</t>
  </si>
  <si>
    <t>госбюд-жет (гр.11/гр.20)</t>
  </si>
  <si>
    <t>спец.   счет (гр.12/гр.21)</t>
  </si>
  <si>
    <t>госбюджет</t>
  </si>
  <si>
    <t>спец.счет</t>
  </si>
  <si>
    <t>госбюд-жет (гр.11/гр.5)</t>
  </si>
  <si>
    <t>спец.     счет (гр.12*гр.6)</t>
  </si>
  <si>
    <t>тыс.сум</t>
  </si>
  <si>
    <t>за август (ожидаемое) 2022 года по ГУП "Регионалгеология" в сравнении с соответствующим периодом 2021 года</t>
  </si>
  <si>
    <t>за январь-сентябрь (ожидаемое) 2022 года по ГУП "Регионалгеология" в сравнении с соответствующим периодом 2021 года</t>
  </si>
  <si>
    <t>Ед.
изм.</t>
  </si>
  <si>
    <t>спец.   счет (гр.12/
гр.21)</t>
  </si>
  <si>
    <t>спец.
счет</t>
  </si>
  <si>
    <t>тыс.
сум</t>
  </si>
  <si>
    <t>Главный бухгалтер:</t>
  </si>
  <si>
    <t>Начальник экономики и финансирования:</t>
  </si>
  <si>
    <t>за январь-октябрь  (ожидаемое) 2022 года по ГУП "Регионалгеология" в сравнении с соответствующим периодом 2021 года</t>
  </si>
  <si>
    <t>Жадвал №3</t>
  </si>
  <si>
    <t>№</t>
  </si>
  <si>
    <t xml:space="preserve">Ишлар номи </t>
  </si>
  <si>
    <t>Ўлчов бир.</t>
  </si>
  <si>
    <t>Жами ажратилган маблағ</t>
  </si>
  <si>
    <t>Амалда бажарилиши</t>
  </si>
  <si>
    <t xml:space="preserve"> амалда бажари-лиши % (гр.7/гр.4)</t>
  </si>
  <si>
    <t>жами (гр.7/гр.13)</t>
  </si>
  <si>
    <t>бюджет маблағи ҳисобида (гр.8/гр.14)</t>
  </si>
  <si>
    <t>махсус ҳисоб рақам маблағи ҳисобидан</t>
  </si>
  <si>
    <t>бюджет маблағи ҳисобидан % (гр.8/гр.5)</t>
  </si>
  <si>
    <t>махсус ҳисоб рақам маблағи ҳисобидан (гр.12*гр.6)</t>
  </si>
  <si>
    <t>ГҚИ</t>
  </si>
  <si>
    <t>минг. сўм</t>
  </si>
  <si>
    <t>Бош бухгалтер:</t>
  </si>
  <si>
    <t>Омонов А.</t>
  </si>
  <si>
    <t>Назаров Б.</t>
  </si>
  <si>
    <t>Жадвал №4</t>
  </si>
  <si>
    <t>минг сўмда</t>
  </si>
  <si>
    <t>Буюртмачилар номи</t>
  </si>
  <si>
    <t>Ишлар номи</t>
  </si>
  <si>
    <t>Улуши, %</t>
  </si>
  <si>
    <t>Ўсиш сурати, %</t>
  </si>
  <si>
    <t xml:space="preserve">                Жами тузилган шартномалар</t>
  </si>
  <si>
    <t>Жами тизим ости корхоналари билан тузилган шартномалар:</t>
  </si>
  <si>
    <t>1.1</t>
  </si>
  <si>
    <t>"O`ZBEK GEOLOGIYA QIDIRUV" АJ</t>
  </si>
  <si>
    <t>Гелогия қидирув ишлари</t>
  </si>
  <si>
    <t>Геофизик тадқиқотлар</t>
  </si>
  <si>
    <t>Лаборатория ишлари</t>
  </si>
  <si>
    <t>1.2</t>
  </si>
  <si>
    <t xml:space="preserve">"SURXONGEOLOGIYA" АJ
</t>
  </si>
  <si>
    <t>1.3</t>
  </si>
  <si>
    <t>"QIZILQUMGEOLOGIYA" АJ</t>
  </si>
  <si>
    <t>1.4</t>
  </si>
  <si>
    <t>"XISORGEOLOGIYA" АJ</t>
  </si>
  <si>
    <t>1.5</t>
  </si>
  <si>
    <t>"SAMARKANDGEOLOGIYA" АJ</t>
  </si>
  <si>
    <t>"GEOLOGIYA-MARKSHEYDERLIK XIZMATI" DUK</t>
  </si>
  <si>
    <t>"MINERAL RESURSLAR INSTITUTI" DUK</t>
  </si>
  <si>
    <t>"O'ZBEKGIDROGEOLOGIYA" DUK</t>
  </si>
  <si>
    <t>"URANKAMYOBMETGEOLOGIYA" АJ</t>
  </si>
  <si>
    <t>"Геология ахборот маркази" DUK</t>
  </si>
  <si>
    <t>Жами бошқа буюртмачилар билан тузилган шартномалар:</t>
  </si>
  <si>
    <t>2.1</t>
  </si>
  <si>
    <t>УК Магианская (Тожикистон) Экспорт</t>
  </si>
  <si>
    <t>2.2</t>
  </si>
  <si>
    <t>Loriard (CD) Limited (Кипр) Экспорт</t>
  </si>
  <si>
    <t>2.3</t>
  </si>
  <si>
    <t>"UMAROV GAFURJAN" MChJ</t>
  </si>
  <si>
    <t>2.4</t>
  </si>
  <si>
    <t>"TIMAZ-GROUP“ XK</t>
  </si>
  <si>
    <t>2.5</t>
  </si>
  <si>
    <t>"TEBINBULAK METALS“ MChJ</t>
  </si>
  <si>
    <t>2.6</t>
  </si>
  <si>
    <t>“VARJOMIY QORASUV” MChJ</t>
  </si>
  <si>
    <t>2.7</t>
  </si>
  <si>
    <t>"NATIONAL PLAST" MChJ</t>
  </si>
  <si>
    <t>2.8</t>
  </si>
  <si>
    <t>"AZAMAT GROUP  PRODUCTIONS“ MChJ</t>
  </si>
  <si>
    <t>2.9</t>
  </si>
  <si>
    <t>"O`ZSANOATQURILISHMATERIALLARI" UYUSHMASI</t>
  </si>
  <si>
    <t>2.10</t>
  </si>
  <si>
    <t>"NUKUS AGROSANOAT QURILISH MONTAJ“ MChJ</t>
  </si>
  <si>
    <t>2.11</t>
  </si>
  <si>
    <t>"ELIT QURILISH MAXSULOTI“ MChJ</t>
  </si>
  <si>
    <t>2.12</t>
  </si>
  <si>
    <t>"CARE ASCENT" MChJ</t>
  </si>
  <si>
    <t>2.13</t>
  </si>
  <si>
    <t>"UCH-QULACH POLIMETAL“ MChJ</t>
  </si>
  <si>
    <t>2.14</t>
  </si>
  <si>
    <t>"FORCELINE“ MChJ</t>
  </si>
  <si>
    <t>2.15</t>
  </si>
  <si>
    <t>НПО АZARBAYCAN</t>
  </si>
  <si>
    <t>2.16</t>
  </si>
  <si>
    <t>BUR-BAT  XK</t>
  </si>
  <si>
    <t>2.17</t>
  </si>
  <si>
    <t>"O`ZQURILISHMATERIALLITI“ MChJ</t>
  </si>
  <si>
    <t>2.18</t>
  </si>
  <si>
    <t>"YO`L-LOYIHA BYUROSI“ MChJ</t>
  </si>
  <si>
    <t>2.19</t>
  </si>
  <si>
    <t>"LOCHIN MUKAMMAL TEMIR BETON" MChJ</t>
  </si>
  <si>
    <t>2.20</t>
  </si>
  <si>
    <t>“TOSHMOSBETON LUX” MChJ</t>
  </si>
  <si>
    <t>2.21</t>
  </si>
  <si>
    <t>“PRIME CERAMICS” MChJ</t>
  </si>
  <si>
    <t>2.22</t>
  </si>
  <si>
    <t>"ASL MARMAR TOSH“ MChJ</t>
  </si>
  <si>
    <t>"O`ZBEKKO`MIR" AJ</t>
  </si>
  <si>
    <t>2.24</t>
  </si>
  <si>
    <t>"STEEL TECHNOLOGY“ MChJ</t>
  </si>
  <si>
    <t>2.25</t>
  </si>
  <si>
    <t>"RIVOJ-BARAKA-BIZNES" MChJ</t>
  </si>
  <si>
    <t>2.26</t>
  </si>
  <si>
    <t>"QUYTOSH KONI“ MChJ</t>
  </si>
  <si>
    <t>"TELMAN-GROUPS“ MChJ</t>
  </si>
  <si>
    <t>2.28</t>
  </si>
  <si>
    <t>“RAZZAQOV SHAMSHOD” XK</t>
  </si>
  <si>
    <t>2.29</t>
  </si>
  <si>
    <t>2.30</t>
  </si>
  <si>
    <t>"NAVOIY KON-METALLURGIYA KOMBINATI" DK</t>
  </si>
  <si>
    <t>2.31</t>
  </si>
  <si>
    <t>2.32</t>
  </si>
  <si>
    <t>“GOR-GEOL KONSALT” MChJ</t>
  </si>
  <si>
    <t>2.33</t>
  </si>
  <si>
    <t>"ERMAMAT QUARTZ“ MChJ</t>
  </si>
  <si>
    <t>2.34</t>
  </si>
  <si>
    <t>"BURAN-POWER“ XK</t>
  </si>
  <si>
    <t>2.35</t>
  </si>
  <si>
    <t>"UCH-QULACH POLIMETAL“MChJ</t>
  </si>
  <si>
    <t>2.36</t>
  </si>
  <si>
    <t>Курбаниязов К.А. (жисмоний шахс)</t>
  </si>
  <si>
    <t>2.37</t>
  </si>
  <si>
    <t>2.38</t>
  </si>
  <si>
    <t>2.39</t>
  </si>
  <si>
    <t>"CERAMIC BRICKS“ MChJ</t>
  </si>
  <si>
    <t>2.40</t>
  </si>
  <si>
    <t>"TO`RAQO`RG`ON TEMIR BETON“ MChJ</t>
  </si>
  <si>
    <t>2.41</t>
  </si>
  <si>
    <t>НАВОИЙ ВИЛОЯТИ АЙХББ</t>
  </si>
  <si>
    <t>2.42</t>
  </si>
  <si>
    <t>"AZIA METALL PROF“ MChJ</t>
  </si>
  <si>
    <t>2.43</t>
  </si>
  <si>
    <t>“BUR-BAT”  XK</t>
  </si>
  <si>
    <t>2.44</t>
  </si>
  <si>
    <t>НОУ "ZARAFSHON VA UCHQUDUQ"</t>
  </si>
  <si>
    <t>Ўқитиш хизмати</t>
  </si>
  <si>
    <t>2.45</t>
  </si>
  <si>
    <t>"QORATOV YO`LLARDAN MUNTAZAM FOYDALANISH“ UK</t>
  </si>
  <si>
    <t>Транспорт хизмати</t>
  </si>
  <si>
    <t>2.46</t>
  </si>
  <si>
    <t>"NAVOIYDONMAHSULOTLARI" AJ</t>
  </si>
  <si>
    <t>"BUNYODKOR-MEROS" MChJ</t>
  </si>
  <si>
    <t>"ASL NAFIS" MChJ</t>
  </si>
  <si>
    <t>"KKRASI TAS“ MChJ</t>
  </si>
  <si>
    <t>"SAMGEOLTEXSERVIS“ MChJ</t>
  </si>
  <si>
    <t>"AMU-MANGIT-SERVIS" MChJ</t>
  </si>
  <si>
    <t>"AP TECH" MChJ</t>
  </si>
  <si>
    <t>2.54</t>
  </si>
  <si>
    <t>"HK SEMENT" MChJ</t>
  </si>
  <si>
    <t>“SHENGZE ECO RECOVERY” MChJ</t>
  </si>
  <si>
    <t>“AWARD” MChJ</t>
  </si>
  <si>
    <t>2.57</t>
  </si>
  <si>
    <t>"GREAT FORTUNE INTERNATIONAL" MChJ</t>
  </si>
  <si>
    <t>2.58</t>
  </si>
  <si>
    <t>"Магианская геологоразведочная экспедиция" UK</t>
  </si>
  <si>
    <t>УП "Геологическая поисково-съемочная экспедиция"</t>
  </si>
  <si>
    <t>"CA GEORESOURCE“ MChJ</t>
  </si>
  <si>
    <t>"SOFCOR" MCHJ</t>
  </si>
  <si>
    <t>"ANDIJAN WCC CEMENT" MChJ</t>
  </si>
  <si>
    <t>2.63</t>
  </si>
  <si>
    <t>"FALK PORSCHE FIBERGLASS“ MChJ</t>
  </si>
  <si>
    <t>2.64</t>
  </si>
  <si>
    <t>“AKFA EXTRUSIONS” XK MChJ</t>
  </si>
  <si>
    <t>2.65</t>
  </si>
  <si>
    <t>"ALPHA MINING GROUP- ASIA"</t>
  </si>
  <si>
    <t>2.66</t>
  </si>
  <si>
    <t>"PRIME CERAMICS" MChJ</t>
  </si>
  <si>
    <t>2.67</t>
  </si>
  <si>
    <t>"UZ-SHINDONG SILICON" MChJ O`zbekiston-Koreya Qo`shma korxonasi</t>
  </si>
  <si>
    <t>2.68</t>
  </si>
  <si>
    <t>NEMATOV XURSHID MAMADULLAYEVICH</t>
  </si>
  <si>
    <t>"XAZINABAO“ XK MChJ</t>
  </si>
  <si>
    <t>Жадвал №5</t>
  </si>
  <si>
    <t xml:space="preserve"> </t>
  </si>
  <si>
    <t>Пудрат корхоналари номи</t>
  </si>
  <si>
    <t>Пудрат ишлари номи</t>
  </si>
  <si>
    <t>Жами суммага нисбатан улуши, %</t>
  </si>
  <si>
    <t>Жами бюджетдан молиялаштирилган лойиҳалар бўйича:</t>
  </si>
  <si>
    <t>"Ўзбек Геология Қидирув" АЖ "Марказий лаборатория" ДУК</t>
  </si>
  <si>
    <t>Геология фанлари университети "Минерал ресурслар институти" ДК</t>
  </si>
  <si>
    <t>Умумумий ва ноорганик кимё институти</t>
  </si>
  <si>
    <t>Технологик тадқиқотлар</t>
  </si>
  <si>
    <t>"Уранкамёбметгеология" АЖ</t>
  </si>
  <si>
    <t>Геология қидирув ишлари</t>
  </si>
  <si>
    <t xml:space="preserve">Лаборатория намуналарини тайёрлаш </t>
  </si>
  <si>
    <t>Ҳаво кемаси ижараси МИ-8 МТВ "Ўзбекистон ҳаво йўллари"</t>
  </si>
  <si>
    <t>Аэрогеофизик ишлар учун вертолёт арендаси</t>
  </si>
  <si>
    <t>"Картография" ИЧДК</t>
  </si>
  <si>
    <t>Атлас нашри учун</t>
  </si>
  <si>
    <t>"Геология маркшейдерлик" ДК</t>
  </si>
  <si>
    <t> Гелогия қидирув ишлари</t>
  </si>
  <si>
    <t>Малгузар ва Габдунтау тоғлари ҳудудини 1:50000 масштабда космогеологик ўрганиш.</t>
  </si>
  <si>
    <t>"Ўзбек давлат ер тузиш илмий-лойиҳалаш Ўздаверлойиҳа институти" Навойи вилояти бўлинмаси "Наввилерлойиҳа"</t>
  </si>
  <si>
    <t>Ер ажратиш</t>
  </si>
  <si>
    <t>"Узбекгидрогеология" ДУК</t>
  </si>
  <si>
    <t>Ўзбекистон Республикаси Фанлар академияси (технолог. испытания)</t>
  </si>
  <si>
    <t> Лаборатория ишлари</t>
  </si>
  <si>
    <t>"Гидрогеология ва инженерлик геологияси институти" ДМ</t>
  </si>
  <si>
    <t>Лойиҳаларни экологик экспертиза қилиш ва АТБ (Aтроф-муҳитга таъсирини баҳолаш) тузиш.</t>
  </si>
  <si>
    <t>"Гео-комплекс" МЧЖ</t>
  </si>
  <si>
    <t>Экология бўйича меъёрий ҳужжатларни ишлаб чиқиш (ЭВОС)</t>
  </si>
  <si>
    <t>"Давлат экологик экспертиза маркази" ДУК</t>
  </si>
  <si>
    <t>Экологик экспертиза қилиш</t>
  </si>
  <si>
    <t>Жами шартномавий ишлар бўйича:</t>
  </si>
  <si>
    <t>1</t>
  </si>
  <si>
    <t>2</t>
  </si>
  <si>
    <t>"Ўзбек геология қидирув" АЖ</t>
  </si>
  <si>
    <t>Гидрогеологик хулосалар</t>
  </si>
  <si>
    <t>Ҳаммаси:</t>
  </si>
  <si>
    <t xml:space="preserve">                                                                                                                                                                                                                                                                                                                                                                                                                                                                                                                                                                </t>
  </si>
  <si>
    <t>Жадвал №6</t>
  </si>
  <si>
    <t>Иш ҳақи жамғармасига кирувчи иш ҳақи ва унга тенглаштирилган тўловлар</t>
  </si>
  <si>
    <t>Иш ҳақи тўловларининг иш ҳақи жамғармасидаги улуши %</t>
  </si>
  <si>
    <t>Лавозим маоши тўлови</t>
  </si>
  <si>
    <t>Оклад по тарифу</t>
  </si>
  <si>
    <t>Узлуксиз стажи учун устама</t>
  </si>
  <si>
    <t>Выслуга лет (стаж)</t>
  </si>
  <si>
    <t>Тоғли худуд коэффиценти</t>
  </si>
  <si>
    <t>Высокогорные</t>
  </si>
  <si>
    <t>Туман коэффиценти</t>
  </si>
  <si>
    <t>Районный коэффициент</t>
  </si>
  <si>
    <t>Сувсизлик коэффиценти</t>
  </si>
  <si>
    <t>Безводный коэффициент</t>
  </si>
  <si>
    <t>Қўшимча келишувга асосан тўловлар</t>
  </si>
  <si>
    <t>Доплата по соглашению</t>
  </si>
  <si>
    <t>Асосий меҳнат таътили учун тўлов</t>
  </si>
  <si>
    <t>Оплата отпусков</t>
  </si>
  <si>
    <t>Меҳнат таътилига қўшимча ҳақ</t>
  </si>
  <si>
    <t>Доплата к отпуску</t>
  </si>
  <si>
    <t>Фойдаланилмаган таътиллар учун пуллик компенсация</t>
  </si>
  <si>
    <t>Компенсация за неиспользованный отпуск</t>
  </si>
  <si>
    <t>Қўшимча меҳнат таътили</t>
  </si>
  <si>
    <t>Дополнительный отпуск</t>
  </si>
  <si>
    <t>Тунги вақтдаги иш учун ҳақ</t>
  </si>
  <si>
    <t>Доплата за ночные часы</t>
  </si>
  <si>
    <t>Иш вақтидан ташқари иш учун ҳақ</t>
  </si>
  <si>
    <t>Доплата за сверхурочные часы</t>
  </si>
  <si>
    <t>Байрам ва дам олиш кунлари учун ҳақ</t>
  </si>
  <si>
    <t>Доплат за работу в выходные дни</t>
  </si>
  <si>
    <t>Юбилей санаси муносабати билан рағбатлантириш</t>
  </si>
  <si>
    <t xml:space="preserve">Премия к юбилею </t>
  </si>
  <si>
    <t>Нафақага чиқиши муносабати билан тўланадиган бир марталик нафақа</t>
  </si>
  <si>
    <t>Пособие уходящим на пенсию</t>
  </si>
  <si>
    <t>Овқатлантириш учун тўлов</t>
  </si>
  <si>
    <t>Компенсация стоимости питания</t>
  </si>
  <si>
    <t>Йўл кира учун тўлов</t>
  </si>
  <si>
    <t>Компенсация стоимости проезда</t>
  </si>
  <si>
    <t>Бир марталик мукофотлар (байрам кунлари)</t>
  </si>
  <si>
    <t xml:space="preserve">Премия к празднику </t>
  </si>
  <si>
    <t>Ишлаб чиқариш мукофоти</t>
  </si>
  <si>
    <t>Производственная премия</t>
  </si>
  <si>
    <t>Илмий даража учун устама</t>
  </si>
  <si>
    <t>Надбавка за ученую степень</t>
  </si>
  <si>
    <t>Малака даражаси учун ҳақ</t>
  </si>
  <si>
    <t>Надбавка за классность</t>
  </si>
  <si>
    <t xml:space="preserve">Ўриндошлик асосида ишлаганлик учун ҳақ </t>
  </si>
  <si>
    <t>Доплата за совмещение профессии</t>
  </si>
  <si>
    <t>Иш ҳақига устама</t>
  </si>
  <si>
    <t>Надбавка к зарплате</t>
  </si>
  <si>
    <t>Топшириқ асосида ҳисобланган иш ҳақи (наряд)</t>
  </si>
  <si>
    <t>Сдельная оплата по наряду</t>
  </si>
  <si>
    <t>Фуқаролик-ҳуқуқий шартнома асосида ҳисобланган ҳақ</t>
  </si>
  <si>
    <t>Оплата труда согласно граждаанско-прававого договора</t>
  </si>
  <si>
    <t>Жами:</t>
  </si>
  <si>
    <t>"SAYAR IMC GROUP" MCHJ QK</t>
  </si>
  <si>
    <t>O`ZYO`LLOYIHA LOYIHA-QIDIRUV INSTITUTI DUK</t>
  </si>
  <si>
    <t>“Mizan ithalat ve ihracat turizm pazarlama ticaret” MCHJ</t>
  </si>
  <si>
    <t>'OLTIN KON '' MCHJ QK</t>
  </si>
  <si>
    <t>"ELLIPS UDP" MCHJ</t>
  </si>
  <si>
    <t>" FAYZ BINOKOR OLTIARIQ" XK</t>
  </si>
  <si>
    <t>Моддий ёрдам (солиққа тортиладиган)</t>
  </si>
  <si>
    <t>Омонов А.Т.</t>
  </si>
  <si>
    <t>Техник ишлаб чиқариш бўлими бошлиғи</t>
  </si>
  <si>
    <t>КРК</t>
  </si>
  <si>
    <t>ЦЎзб</t>
  </si>
  <si>
    <t>2022 йил январь-сентябрь  амалда</t>
  </si>
  <si>
    <t>"Геолконтракт" и/ч тижорат корхонаси</t>
  </si>
  <si>
    <t>УП " Магианская геологоразведочная экспедиция"</t>
  </si>
  <si>
    <t>"Навоийдонмахсулотлари" АЖ</t>
  </si>
  <si>
    <t>"Navoiy-G`Alla Best Seeds" MCHJ</t>
  </si>
  <si>
    <t>« Meros Bentonit » MCHJ</t>
  </si>
  <si>
    <t>«CEMIX» MCHJ</t>
  </si>
  <si>
    <t>2.23</t>
  </si>
  <si>
    <t>2.27</t>
  </si>
  <si>
    <t>"ZAMIN GEOLOGIYA" MCHJ</t>
  </si>
  <si>
    <t>"Регионалгеология" ДУК да 2023 йил январь-сентябрь ойларида буюртмачилар маблағлари ҳисобидан бажарилган шартномавий ишлари реестри</t>
  </si>
  <si>
    <t>2022 йил январь-сентябрь ойларида тузилган шартномалар суммаси</t>
  </si>
  <si>
    <t>2023 йил январь-сентябрь тузилган шартномалар суммаси</t>
  </si>
  <si>
    <t>1.6</t>
  </si>
  <si>
    <t>НАК "Узбекистон хаво йуллари"</t>
  </si>
  <si>
    <t xml:space="preserve"> "Регионалгеология" ДУКси томонидан 2023 йил январь-сентябрь ойларида бажарилган пудрат ишлари реестри</t>
  </si>
  <si>
    <t>2022 йил январь-сентябрь бажарилган ишлар суммаси</t>
  </si>
  <si>
    <t>2023 йил январь-сентябрь бажарилган ишлар суммаси</t>
  </si>
  <si>
    <t>"Регионалгеология" ДУК  томонидан 2023 йил январь-сентябрь ойларида геология-қидирув ишлари дастурига мувофиқ ажратмаларнинг ўзлаштирилиши</t>
  </si>
  <si>
    <t>2023 йил январь-сентябрь</t>
  </si>
  <si>
    <t xml:space="preserve">2022 йил январь-сентябрь </t>
  </si>
  <si>
    <t>"Регионалгеология" ДУК томонидан 2023 йил январь-сентябрь ойларида бажарилган ишлар хажми</t>
  </si>
  <si>
    <t>Амалда бажари-лиши
2022 йил январь-сентябрь</t>
  </si>
  <si>
    <t xml:space="preserve"> "Регионалгеология" ДУКнинг 2023 йил январь-сентябрь ойлари учун Бизнес режага нисбатан асосий кутилиётган техник-иқтисодий кўрсаткичлари</t>
  </si>
  <si>
    <t>2023 йил январь-сентябрь амалда</t>
  </si>
  <si>
    <t xml:space="preserve">2023 йил январь-сентябрь  бизнес-режа бўйича </t>
  </si>
  <si>
    <t>"Регионалгеология" ДУКда 2023 йил январь-сентябрь ойлари учун хисобланган иш ҳақи фонди тўловлари тўғрисида маълумот</t>
  </si>
  <si>
    <t>2022 йил январь-сентябрь ойларида ҳисобланган иш ҳақи тўловлари суммаси</t>
  </si>
  <si>
    <t>2023 йил январь-сентябрь ойларида ҳисобланган иш ҳақи тўловлари суммаси</t>
  </si>
  <si>
    <t>АГАТАШ</t>
  </si>
  <si>
    <t>Меҳнатни ташкил этиш ва иш ҳақи бўлими бошлиғи</t>
  </si>
  <si>
    <t>Мирхамедов У.Б.</t>
  </si>
  <si>
    <t>Бабакулов Ш.А.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</si>
</sst>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0.000"/>
    <numFmt numFmtId="167" formatCode="0.0%"/>
    <numFmt numFmtId="168" formatCode="_-* #,##0.000\ _₽_-;\-* #,##0.000\ _₽_-;_-* &quot;-&quot;???\ _₽_-;_-@_-"/>
    <numFmt numFmtId="169" formatCode="0.0"/>
  </numFmts>
  <fonts count="26" x14ac:knownFonts="1">
    <font>
      <sz val="11"/>
      <color theme="1"/>
      <name val="Calibri"/>
      <family val="2"/>
      <charset val="204"/>
      <scheme val="minor"/>
    </font>
    <font>
      <sz val="11"/>
      <color theme="1"/>
      <name val="Calibri"/>
      <family val="2"/>
      <charset val="204"/>
      <scheme val="minor"/>
    </font>
    <font>
      <sz val="10"/>
      <name val="Arial Cyr"/>
      <charset val="204"/>
    </font>
    <font>
      <b/>
      <sz val="10"/>
      <name val="Times New Roman"/>
      <family val="1"/>
      <charset val="204"/>
    </font>
    <font>
      <sz val="11"/>
      <color theme="1"/>
      <name val="Calibri"/>
      <family val="2"/>
      <scheme val="minor"/>
    </font>
    <font>
      <sz val="11"/>
      <color theme="1"/>
      <name val="Times New Roman"/>
      <family val="1"/>
      <charset val="204"/>
    </font>
    <font>
      <b/>
      <sz val="10"/>
      <color indexed="9"/>
      <name val="Times New Roman"/>
      <family val="1"/>
      <charset val="204"/>
    </font>
    <font>
      <sz val="10"/>
      <color indexed="9"/>
      <name val="Times New Roman"/>
      <family val="1"/>
      <charset val="204"/>
    </font>
    <font>
      <sz val="10"/>
      <name val="Times New Roman"/>
      <family val="1"/>
      <charset val="204"/>
    </font>
    <font>
      <sz val="10"/>
      <color indexed="8"/>
      <name val="Times New Roman"/>
      <family val="1"/>
      <charset val="204"/>
    </font>
    <font>
      <b/>
      <sz val="14"/>
      <name val="Times New Roman"/>
      <family val="1"/>
      <charset val="204"/>
    </font>
    <font>
      <b/>
      <sz val="11"/>
      <name val="Times New Roman"/>
      <family val="1"/>
      <charset val="204"/>
    </font>
    <font>
      <sz val="11"/>
      <name val="Times New Roman"/>
      <family val="1"/>
      <charset val="204"/>
    </font>
    <font>
      <b/>
      <sz val="11"/>
      <color theme="1"/>
      <name val="Times New Roman"/>
      <family val="1"/>
      <charset val="204"/>
    </font>
    <font>
      <i/>
      <sz val="8"/>
      <name val="Times New Roman"/>
      <family val="1"/>
      <charset val="204"/>
    </font>
    <font>
      <b/>
      <sz val="10"/>
      <color indexed="8"/>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
      <sz val="12"/>
      <color theme="1"/>
      <name val="Times New Roman"/>
      <family val="1"/>
      <charset val="204"/>
    </font>
    <font>
      <i/>
      <sz val="8"/>
      <color theme="1"/>
      <name val="Times New Roman"/>
      <family val="1"/>
      <charset val="204"/>
    </font>
    <font>
      <b/>
      <i/>
      <sz val="12"/>
      <color theme="1"/>
      <name val="Times New Roman"/>
      <family val="1"/>
      <charset val="204"/>
    </font>
    <font>
      <sz val="12"/>
      <color indexed="8"/>
      <name val="Times New Roman"/>
      <family val="1"/>
      <charset val="204"/>
    </font>
    <font>
      <b/>
      <sz val="13"/>
      <name val="Times New Roman"/>
      <family val="1"/>
      <charset val="204"/>
    </font>
    <font>
      <sz val="8"/>
      <name val="Arial"/>
      <family val="2"/>
    </font>
    <font>
      <sz val="10"/>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4" fillId="0" borderId="0"/>
    <xf numFmtId="9" fontId="2" fillId="0" borderId="0" applyFont="0" applyFill="0" applyBorder="0" applyAlignment="0" applyProtection="0"/>
    <xf numFmtId="164" fontId="4" fillId="0" borderId="0" applyFont="0" applyFill="0" applyBorder="0" applyAlignment="0" applyProtection="0"/>
    <xf numFmtId="0" fontId="2" fillId="0" borderId="0"/>
    <xf numFmtId="0" fontId="1" fillId="0" borderId="0"/>
    <xf numFmtId="0" fontId="24" fillId="0" borderId="0"/>
    <xf numFmtId="0" fontId="25" fillId="0" borderId="0"/>
  </cellStyleXfs>
  <cellXfs count="246">
    <xf numFmtId="0" fontId="0" fillId="0" borderId="0" xfId="0"/>
    <xf numFmtId="0" fontId="5" fillId="0" borderId="0" xfId="2" applyFont="1"/>
    <xf numFmtId="0" fontId="6" fillId="0" borderId="0" xfId="1" applyFont="1" applyAlignment="1">
      <alignment horizontal="center" vertical="center"/>
    </xf>
    <xf numFmtId="0" fontId="6" fillId="0" borderId="0" xfId="1" applyFont="1" applyAlignment="1">
      <alignment vertical="center"/>
    </xf>
    <xf numFmtId="0" fontId="7" fillId="0" borderId="0" xfId="1" applyFont="1" applyAlignment="1">
      <alignment vertical="center"/>
    </xf>
    <xf numFmtId="0" fontId="3" fillId="0" borderId="0" xfId="1" applyFont="1" applyAlignment="1">
      <alignment horizontal="center" vertical="center"/>
    </xf>
    <xf numFmtId="0" fontId="8" fillId="0" borderId="0" xfId="1" applyFont="1"/>
    <xf numFmtId="165" fontId="3" fillId="0" borderId="0" xfId="1" applyNumberFormat="1" applyFont="1" applyAlignment="1">
      <alignment horizontal="center" vertical="center"/>
    </xf>
    <xf numFmtId="164" fontId="5" fillId="0" borderId="0" xfId="4" applyFont="1"/>
    <xf numFmtId="164" fontId="5" fillId="0" borderId="0" xfId="2" applyNumberFormat="1" applyFont="1"/>
    <xf numFmtId="166" fontId="5" fillId="0" borderId="0" xfId="2" applyNumberFormat="1" applyFont="1"/>
    <xf numFmtId="3" fontId="5" fillId="0" borderId="0" xfId="2" applyNumberFormat="1" applyFont="1"/>
    <xf numFmtId="168" fontId="5" fillId="0" borderId="0" xfId="2" applyNumberFormat="1" applyFont="1"/>
    <xf numFmtId="4" fontId="5" fillId="0" borderId="0" xfId="2" applyNumberFormat="1" applyFont="1"/>
    <xf numFmtId="0" fontId="8" fillId="0" borderId="0" xfId="1" applyFont="1" applyAlignment="1">
      <alignment horizontal="center" vertical="center"/>
    </xf>
    <xf numFmtId="0" fontId="8" fillId="0" borderId="0" xfId="1" applyFont="1" applyAlignment="1">
      <alignment vertical="center"/>
    </xf>
    <xf numFmtId="0" fontId="8" fillId="0" borderId="0" xfId="1" applyFont="1" applyAlignment="1">
      <alignment horizontal="center" vertical="center" wrapText="1"/>
    </xf>
    <xf numFmtId="3" fontId="8" fillId="0" borderId="0" xfId="1" applyNumberFormat="1" applyFont="1" applyAlignment="1">
      <alignment vertical="center"/>
    </xf>
    <xf numFmtId="9" fontId="8" fillId="0" borderId="0" xfId="3" applyFont="1" applyFill="1" applyBorder="1" applyAlignment="1">
      <alignment horizontal="center" vertical="center"/>
    </xf>
    <xf numFmtId="167" fontId="8" fillId="0" borderId="0" xfId="3" applyNumberFormat="1" applyFont="1" applyFill="1" applyBorder="1" applyAlignment="1">
      <alignment horizontal="center" vertical="center"/>
    </xf>
    <xf numFmtId="0" fontId="8" fillId="0" borderId="0" xfId="2" applyFont="1"/>
    <xf numFmtId="0" fontId="9" fillId="0" borderId="0" xfId="2" applyFont="1" applyAlignment="1">
      <alignment vertical="center"/>
    </xf>
    <xf numFmtId="165" fontId="8" fillId="0" borderId="0" xfId="1" applyNumberFormat="1" applyFont="1" applyAlignment="1">
      <alignment horizontal="center" vertical="center"/>
    </xf>
    <xf numFmtId="0" fontId="11" fillId="2" borderId="1" xfId="2" applyFont="1" applyFill="1" applyBorder="1" applyAlignment="1">
      <alignment horizontal="center" vertical="center"/>
    </xf>
    <xf numFmtId="0" fontId="11" fillId="2" borderId="1" xfId="1" applyFont="1" applyFill="1" applyBorder="1" applyAlignment="1">
      <alignment horizontal="left" vertical="center" wrapText="1"/>
    </xf>
    <xf numFmtId="0" fontId="11" fillId="2" borderId="1" xfId="2" applyFont="1" applyFill="1" applyBorder="1" applyAlignment="1">
      <alignment horizontal="center" vertical="center" wrapText="1"/>
    </xf>
    <xf numFmtId="166" fontId="11" fillId="2" borderId="1" xfId="1" applyNumberFormat="1" applyFont="1" applyFill="1" applyBorder="1" applyAlignment="1">
      <alignment vertical="center" wrapText="1"/>
    </xf>
    <xf numFmtId="167" fontId="11" fillId="2" borderId="1" xfId="3" applyNumberFormat="1" applyFont="1" applyFill="1" applyBorder="1" applyAlignment="1">
      <alignment vertical="center"/>
    </xf>
    <xf numFmtId="0" fontId="12" fillId="2" borderId="1" xfId="1" applyFont="1" applyFill="1" applyBorder="1" applyAlignment="1">
      <alignment horizontal="center" vertical="center"/>
    </xf>
    <xf numFmtId="0" fontId="12" fillId="2" borderId="1" xfId="1" applyFont="1" applyFill="1" applyBorder="1" applyAlignment="1">
      <alignment horizontal="left" vertical="center" wrapText="1"/>
    </xf>
    <xf numFmtId="0" fontId="12" fillId="2" borderId="1" xfId="2" applyFont="1" applyFill="1" applyBorder="1" applyAlignment="1">
      <alignment horizontal="center" vertical="center" wrapText="1"/>
    </xf>
    <xf numFmtId="167" fontId="12" fillId="2" borderId="1" xfId="3" applyNumberFormat="1" applyFont="1" applyFill="1" applyBorder="1" applyAlignment="1">
      <alignment vertical="center"/>
    </xf>
    <xf numFmtId="0" fontId="12" fillId="0" borderId="1" xfId="1" applyFont="1" applyBorder="1" applyAlignment="1">
      <alignment horizontal="center" vertical="center"/>
    </xf>
    <xf numFmtId="0" fontId="12" fillId="0" borderId="1" xfId="1" applyFont="1" applyBorder="1" applyAlignment="1">
      <alignment horizontal="left" vertical="center" wrapText="1"/>
    </xf>
    <xf numFmtId="0" fontId="12" fillId="3" borderId="1" xfId="2" applyFont="1" applyFill="1" applyBorder="1" applyAlignment="1">
      <alignment horizontal="center" vertical="center" wrapText="1"/>
    </xf>
    <xf numFmtId="167" fontId="12" fillId="0" borderId="1" xfId="3" applyNumberFormat="1" applyFont="1" applyFill="1" applyBorder="1" applyAlignment="1">
      <alignment vertical="center"/>
    </xf>
    <xf numFmtId="0" fontId="12" fillId="0" borderId="1" xfId="1" applyFont="1" applyBorder="1" applyAlignment="1">
      <alignment horizontal="center" vertical="center" wrapText="1"/>
    </xf>
    <xf numFmtId="0" fontId="11" fillId="2" borderId="1" xfId="1" applyFont="1" applyFill="1" applyBorder="1" applyAlignment="1">
      <alignment horizontal="center" vertical="center"/>
    </xf>
    <xf numFmtId="0" fontId="12" fillId="0" borderId="1" xfId="1" applyFont="1" applyBorder="1" applyAlignment="1">
      <alignment horizontal="left" vertical="center"/>
    </xf>
    <xf numFmtId="0" fontId="11" fillId="2" borderId="1" xfId="1" applyFont="1" applyFill="1" applyBorder="1" applyAlignment="1">
      <alignment horizontal="left" vertical="center"/>
    </xf>
    <xf numFmtId="166" fontId="11" fillId="2" borderId="1" xfId="1" applyNumberFormat="1" applyFont="1" applyFill="1" applyBorder="1" applyAlignment="1">
      <alignment vertical="center"/>
    </xf>
    <xf numFmtId="3" fontId="12" fillId="0" borderId="1" xfId="3" applyNumberFormat="1" applyFont="1" applyFill="1" applyBorder="1" applyAlignment="1">
      <alignment vertical="center"/>
    </xf>
    <xf numFmtId="4" fontId="11" fillId="2" borderId="1" xfId="5" applyNumberFormat="1" applyFont="1" applyFill="1" applyBorder="1" applyAlignment="1">
      <alignment vertical="center" wrapText="1"/>
    </xf>
    <xf numFmtId="4" fontId="11" fillId="2" borderId="1" xfId="1" applyNumberFormat="1" applyFont="1" applyFill="1" applyBorder="1" applyAlignment="1">
      <alignment vertical="center" wrapText="1"/>
    </xf>
    <xf numFmtId="0" fontId="11" fillId="2" borderId="1" xfId="1" applyFont="1" applyFill="1" applyBorder="1" applyAlignment="1">
      <alignment horizontal="center" vertical="center" wrapText="1"/>
    </xf>
    <xf numFmtId="165" fontId="11" fillId="2" borderId="1" xfId="3" applyNumberFormat="1" applyFont="1" applyFill="1" applyBorder="1" applyAlignment="1">
      <alignment vertical="center"/>
    </xf>
    <xf numFmtId="169" fontId="12" fillId="0" borderId="1" xfId="1" applyNumberFormat="1" applyFont="1" applyBorder="1" applyAlignment="1">
      <alignment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wrapText="1"/>
    </xf>
    <xf numFmtId="0" fontId="12" fillId="0" borderId="0" xfId="2" applyFont="1"/>
    <xf numFmtId="0" fontId="13" fillId="0" borderId="0" xfId="6" applyFont="1" applyAlignment="1">
      <alignment vertical="center" wrapText="1"/>
    </xf>
    <xf numFmtId="166" fontId="12" fillId="4" borderId="1" xfId="1" applyNumberFormat="1" applyFont="1" applyFill="1" applyBorder="1" applyAlignment="1">
      <alignment vertical="center"/>
    </xf>
    <xf numFmtId="166" fontId="12" fillId="0" borderId="1" xfId="1" applyNumberFormat="1" applyFont="1" applyFill="1" applyBorder="1" applyAlignment="1">
      <alignment vertical="center"/>
    </xf>
    <xf numFmtId="4" fontId="12" fillId="0" borderId="1" xfId="1" applyNumberFormat="1" applyFont="1" applyFill="1" applyBorder="1" applyAlignment="1">
      <alignment vertical="center"/>
    </xf>
    <xf numFmtId="3" fontId="12" fillId="0" borderId="1" xfId="1" applyNumberFormat="1" applyFont="1" applyFill="1" applyBorder="1" applyAlignment="1">
      <alignment vertical="center"/>
    </xf>
    <xf numFmtId="166" fontId="12" fillId="2" borderId="1" xfId="1" applyNumberFormat="1" applyFont="1" applyFill="1" applyBorder="1" applyAlignment="1">
      <alignment vertical="center" wrapText="1"/>
    </xf>
    <xf numFmtId="0" fontId="8" fillId="0" borderId="0" xfId="2" applyFont="1" applyAlignment="1">
      <alignment vertical="center"/>
    </xf>
    <xf numFmtId="0" fontId="3" fillId="0" borderId="0" xfId="2"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2" applyFont="1" applyBorder="1" applyAlignment="1">
      <alignment horizontal="left" vertical="center" wrapText="1"/>
    </xf>
    <xf numFmtId="165" fontId="15" fillId="0" borderId="1" xfId="2" applyNumberFormat="1" applyFont="1" applyBorder="1" applyAlignment="1">
      <alignment horizontal="center" vertical="center"/>
    </xf>
    <xf numFmtId="165" fontId="9" fillId="0" borderId="1" xfId="2" applyNumberFormat="1" applyFont="1" applyBorder="1" applyAlignment="1">
      <alignment horizontal="center" vertical="center"/>
    </xf>
    <xf numFmtId="4" fontId="9" fillId="0" borderId="1" xfId="2" applyNumberFormat="1" applyFont="1" applyBorder="1" applyAlignment="1">
      <alignment vertical="center"/>
    </xf>
    <xf numFmtId="10" fontId="15" fillId="0" borderId="1" xfId="3" applyNumberFormat="1" applyFont="1" applyFill="1" applyBorder="1" applyAlignment="1">
      <alignment horizontal="center" vertical="center"/>
    </xf>
    <xf numFmtId="4" fontId="9" fillId="0" borderId="1" xfId="2" applyNumberFormat="1" applyFont="1" applyFill="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horizontal="left" vertical="center"/>
    </xf>
    <xf numFmtId="0" fontId="8" fillId="0" borderId="1" xfId="2" applyFont="1" applyBorder="1" applyAlignment="1">
      <alignment horizontal="left" vertical="center" wrapText="1"/>
    </xf>
    <xf numFmtId="165" fontId="9" fillId="0" borderId="0" xfId="2" applyNumberFormat="1" applyFont="1" applyAlignment="1">
      <alignment vertical="center"/>
    </xf>
    <xf numFmtId="4" fontId="9" fillId="0" borderId="0" xfId="2" applyNumberFormat="1" applyFont="1" applyAlignment="1">
      <alignment vertical="center"/>
    </xf>
    <xf numFmtId="0" fontId="17" fillId="0" borderId="0" xfId="2" applyFont="1" applyAlignment="1">
      <alignment vertical="center"/>
    </xf>
    <xf numFmtId="0" fontId="17" fillId="0" borderId="0" xfId="2" applyFont="1" applyAlignment="1">
      <alignment horizontal="center" vertical="center"/>
    </xf>
    <xf numFmtId="0" fontId="17" fillId="0" borderId="3" xfId="2" applyFont="1" applyBorder="1" applyAlignment="1">
      <alignment horizontal="center" vertical="center"/>
    </xf>
    <xf numFmtId="0" fontId="16" fillId="0" borderId="0" xfId="2" applyFont="1" applyAlignment="1">
      <alignment horizontal="center" vertical="center"/>
    </xf>
    <xf numFmtId="0" fontId="17" fillId="0" borderId="1" xfId="2" applyFont="1" applyBorder="1" applyAlignment="1">
      <alignment horizontal="center" vertical="center"/>
    </xf>
    <xf numFmtId="0" fontId="17" fillId="0" borderId="1" xfId="2" applyFont="1" applyBorder="1" applyAlignment="1">
      <alignment vertical="center"/>
    </xf>
    <xf numFmtId="0" fontId="17" fillId="0" borderId="2" xfId="2" applyFont="1" applyBorder="1" applyAlignment="1">
      <alignment horizontal="center" vertical="center" wrapText="1"/>
    </xf>
    <xf numFmtId="4" fontId="16" fillId="0" borderId="1" xfId="2" applyNumberFormat="1" applyFont="1" applyBorder="1" applyAlignment="1">
      <alignment horizontal="center" vertical="center"/>
    </xf>
    <xf numFmtId="4" fontId="17" fillId="0" borderId="1" xfId="2" applyNumberFormat="1" applyFont="1" applyBorder="1" applyAlignment="1">
      <alignment horizontal="center" vertical="center"/>
    </xf>
    <xf numFmtId="10" fontId="16" fillId="0" borderId="1" xfId="2" applyNumberFormat="1" applyFont="1" applyBorder="1" applyAlignment="1">
      <alignment horizontal="center" vertical="center"/>
    </xf>
    <xf numFmtId="0" fontId="16" fillId="0" borderId="0" xfId="2" applyFont="1" applyAlignment="1">
      <alignment horizontal="center" vertical="center" wrapText="1"/>
    </xf>
    <xf numFmtId="165" fontId="16" fillId="0" borderId="0" xfId="2" applyNumberFormat="1" applyFont="1" applyAlignment="1">
      <alignment vertical="center"/>
    </xf>
    <xf numFmtId="167" fontId="16" fillId="0" borderId="0" xfId="3" applyNumberFormat="1" applyFont="1" applyFill="1" applyBorder="1" applyAlignment="1">
      <alignment vertical="center"/>
    </xf>
    <xf numFmtId="167" fontId="17" fillId="0" borderId="0" xfId="3" applyNumberFormat="1" applyFont="1" applyFill="1" applyBorder="1" applyAlignment="1">
      <alignment vertical="center"/>
    </xf>
    <xf numFmtId="165" fontId="17" fillId="0" borderId="0" xfId="2" applyNumberFormat="1" applyFont="1" applyAlignment="1">
      <alignment horizontal="center" vertical="center"/>
    </xf>
    <xf numFmtId="165" fontId="17" fillId="0" borderId="0" xfId="2" applyNumberFormat="1" applyFont="1" applyAlignment="1">
      <alignment vertical="center"/>
    </xf>
    <xf numFmtId="0" fontId="17" fillId="0" borderId="1" xfId="2" applyFont="1" applyBorder="1" applyAlignment="1">
      <alignment horizontal="center" vertical="center" wrapText="1"/>
    </xf>
    <xf numFmtId="165" fontId="16" fillId="0" borderId="1" xfId="2" applyNumberFormat="1" applyFont="1" applyBorder="1" applyAlignment="1">
      <alignment horizontal="center" vertical="center"/>
    </xf>
    <xf numFmtId="165" fontId="17" fillId="0" borderId="1" xfId="2" applyNumberFormat="1" applyFont="1" applyBorder="1" applyAlignment="1">
      <alignment horizontal="center" vertical="center"/>
    </xf>
    <xf numFmtId="0" fontId="18" fillId="0" borderId="0" xfId="6" applyFont="1" applyAlignment="1">
      <alignment vertical="center" wrapText="1"/>
    </xf>
    <xf numFmtId="3" fontId="16" fillId="0" borderId="0" xfId="2" applyNumberFormat="1" applyFont="1" applyAlignment="1">
      <alignment vertical="center"/>
    </xf>
    <xf numFmtId="165" fontId="17" fillId="0" borderId="0" xfId="2" applyNumberFormat="1" applyFont="1"/>
    <xf numFmtId="3" fontId="17" fillId="0" borderId="0" xfId="2" applyNumberFormat="1" applyFont="1" applyAlignment="1">
      <alignment vertical="center"/>
    </xf>
    <xf numFmtId="0" fontId="17" fillId="2" borderId="1" xfId="2" applyFont="1" applyFill="1" applyBorder="1" applyAlignment="1">
      <alignment horizontal="center" vertical="center" wrapText="1"/>
    </xf>
    <xf numFmtId="167" fontId="16" fillId="0" borderId="1" xfId="2" applyNumberFormat="1" applyFont="1" applyBorder="1" applyAlignment="1">
      <alignment horizontal="center" vertical="center"/>
    </xf>
    <xf numFmtId="0" fontId="18" fillId="0" borderId="0" xfId="6" applyFont="1" applyAlignment="1">
      <alignment vertical="center"/>
    </xf>
    <xf numFmtId="167" fontId="16" fillId="0" borderId="0" xfId="3" applyNumberFormat="1" applyFont="1" applyFill="1" applyBorder="1" applyAlignment="1">
      <alignment horizontal="left" vertical="center"/>
    </xf>
    <xf numFmtId="165" fontId="17" fillId="0" borderId="0" xfId="2" applyNumberFormat="1" applyFont="1" applyAlignment="1">
      <alignment horizontal="left" vertical="center"/>
    </xf>
    <xf numFmtId="0" fontId="18" fillId="0" borderId="0" xfId="6" applyFont="1" applyAlignment="1">
      <alignment horizontal="left" vertical="center" wrapText="1"/>
    </xf>
    <xf numFmtId="49" fontId="19" fillId="0" borderId="0" xfId="6" applyNumberFormat="1" applyFont="1" applyAlignment="1">
      <alignment horizontal="center" vertical="center" wrapText="1"/>
    </xf>
    <xf numFmtId="0" fontId="19" fillId="0" borderId="0" xfId="6" applyFont="1" applyAlignment="1">
      <alignment horizontal="left" vertical="center" wrapText="1" indent="2"/>
    </xf>
    <xf numFmtId="0" fontId="19" fillId="0" borderId="0" xfId="6" applyFont="1" applyAlignment="1">
      <alignment horizontal="left" vertical="center" wrapText="1" indent="1"/>
    </xf>
    <xf numFmtId="0" fontId="19" fillId="0" borderId="0" xfId="6" applyFont="1" applyAlignment="1">
      <alignment horizontal="center" vertical="center" wrapText="1"/>
    </xf>
    <xf numFmtId="0" fontId="19" fillId="0" borderId="0" xfId="2" applyFont="1"/>
    <xf numFmtId="164" fontId="19" fillId="0" borderId="0" xfId="4" applyFont="1"/>
    <xf numFmtId="0" fontId="16" fillId="0" borderId="0" xfId="2" applyFont="1" applyAlignment="1">
      <alignment vertical="center"/>
    </xf>
    <xf numFmtId="49" fontId="16" fillId="2" borderId="1" xfId="6" applyNumberFormat="1" applyFont="1" applyFill="1" applyBorder="1" applyAlignment="1">
      <alignment horizontal="center" vertical="center" wrapText="1"/>
    </xf>
    <xf numFmtId="0" fontId="16" fillId="2" borderId="1" xfId="6" applyFont="1" applyFill="1" applyBorder="1" applyAlignment="1">
      <alignment horizontal="center" vertical="center" wrapText="1"/>
    </xf>
    <xf numFmtId="0" fontId="19" fillId="0" borderId="0" xfId="2" applyFont="1" applyAlignment="1">
      <alignment horizontal="center"/>
    </xf>
    <xf numFmtId="164" fontId="19" fillId="0" borderId="0" xfId="4" applyFont="1" applyAlignment="1">
      <alignment horizontal="center"/>
    </xf>
    <xf numFmtId="165" fontId="16" fillId="0" borderId="1" xfId="6" applyNumberFormat="1" applyFont="1" applyBorder="1" applyAlignment="1">
      <alignment horizontal="center" vertical="center" wrapText="1"/>
    </xf>
    <xf numFmtId="165" fontId="19" fillId="0" borderId="0" xfId="2" applyNumberFormat="1" applyFont="1"/>
    <xf numFmtId="49" fontId="18" fillId="0" borderId="1" xfId="6" applyNumberFormat="1" applyFont="1" applyBorder="1" applyAlignment="1">
      <alignment horizontal="center" vertical="center" wrapText="1"/>
    </xf>
    <xf numFmtId="165" fontId="18" fillId="0" borderId="1" xfId="6" applyNumberFormat="1" applyFont="1" applyBorder="1" applyAlignment="1">
      <alignment horizontal="center" vertical="center" wrapText="1"/>
    </xf>
    <xf numFmtId="0" fontId="19" fillId="0" borderId="1" xfId="6" applyFont="1" applyBorder="1" applyAlignment="1">
      <alignment vertical="center" wrapText="1"/>
    </xf>
    <xf numFmtId="165" fontId="19" fillId="0" borderId="1" xfId="6" applyNumberFormat="1" applyFont="1" applyFill="1" applyBorder="1" applyAlignment="1">
      <alignment horizontal="center" vertical="center" wrapText="1"/>
    </xf>
    <xf numFmtId="165" fontId="19" fillId="0" borderId="1" xfId="6" applyNumberFormat="1" applyFont="1" applyBorder="1" applyAlignment="1">
      <alignment horizontal="center" vertical="center" wrapText="1"/>
    </xf>
    <xf numFmtId="49" fontId="19" fillId="0" borderId="1" xfId="6" applyNumberFormat="1" applyFont="1" applyBorder="1" applyAlignment="1">
      <alignment horizontal="center" vertical="center" wrapText="1"/>
    </xf>
    <xf numFmtId="165" fontId="18" fillId="0" borderId="1" xfId="6" applyNumberFormat="1" applyFont="1" applyFill="1" applyBorder="1" applyAlignment="1">
      <alignment horizontal="center" vertical="center" wrapText="1"/>
    </xf>
    <xf numFmtId="0" fontId="19" fillId="0" borderId="1" xfId="2" applyFont="1" applyBorder="1" applyAlignment="1">
      <alignment vertical="center" wrapText="1"/>
    </xf>
    <xf numFmtId="0" fontId="19" fillId="0" borderId="4" xfId="6" applyFont="1" applyBorder="1" applyAlignment="1">
      <alignment vertical="center" wrapText="1"/>
    </xf>
    <xf numFmtId="0" fontId="19" fillId="0" borderId="1" xfId="6" applyFont="1" applyBorder="1" applyAlignment="1">
      <alignment horizontal="center" vertical="center" wrapText="1"/>
    </xf>
    <xf numFmtId="0" fontId="19" fillId="0" borderId="1" xfId="2" applyFont="1" applyBorder="1" applyAlignment="1"/>
    <xf numFmtId="4" fontId="19" fillId="0" borderId="1" xfId="2" applyNumberFormat="1" applyFont="1" applyFill="1" applyBorder="1" applyAlignment="1">
      <alignment horizontal="center"/>
    </xf>
    <xf numFmtId="165" fontId="19" fillId="0" borderId="1" xfId="2" applyNumberFormat="1" applyFont="1" applyFill="1" applyBorder="1" applyAlignment="1">
      <alignment horizontal="center"/>
    </xf>
    <xf numFmtId="0" fontId="19" fillId="0" borderId="1" xfId="2" applyFont="1" applyBorder="1" applyAlignment="1">
      <alignment wrapText="1"/>
    </xf>
    <xf numFmtId="0" fontId="19" fillId="0" borderId="1" xfId="2" applyFont="1" applyBorder="1" applyAlignment="1">
      <alignment horizontal="left" vertical="center" wrapText="1"/>
    </xf>
    <xf numFmtId="49" fontId="19" fillId="0" borderId="0" xfId="6" applyNumberFormat="1" applyFont="1" applyBorder="1" applyAlignment="1">
      <alignment horizontal="center" vertical="center" wrapText="1"/>
    </xf>
    <xf numFmtId="0" fontId="19" fillId="0" borderId="0" xfId="2" applyFont="1" applyBorder="1" applyAlignment="1"/>
    <xf numFmtId="0" fontId="19" fillId="0" borderId="0" xfId="6" applyFont="1" applyBorder="1" applyAlignment="1">
      <alignment vertical="center" wrapText="1"/>
    </xf>
    <xf numFmtId="0" fontId="19" fillId="0" borderId="0" xfId="6" applyFont="1" applyBorder="1" applyAlignment="1">
      <alignment horizontal="center" vertical="center" wrapText="1"/>
    </xf>
    <xf numFmtId="165" fontId="19" fillId="0" borderId="0" xfId="6" applyNumberFormat="1" applyFont="1" applyBorder="1" applyAlignment="1">
      <alignment horizontal="center" vertical="center" wrapText="1"/>
    </xf>
    <xf numFmtId="165" fontId="19" fillId="0" borderId="0" xfId="6" applyNumberFormat="1" applyFont="1" applyAlignment="1">
      <alignment horizontal="center" vertical="center" wrapText="1"/>
    </xf>
    <xf numFmtId="0" fontId="19" fillId="0" borderId="0" xfId="2" applyFont="1" applyAlignment="1">
      <alignment horizontal="center" vertical="center"/>
    </xf>
    <xf numFmtId="165" fontId="19" fillId="0" borderId="0" xfId="2" applyNumberFormat="1" applyFont="1" applyAlignment="1">
      <alignment vertical="center"/>
    </xf>
    <xf numFmtId="0" fontId="19" fillId="0" borderId="0" xfId="2" applyFont="1" applyAlignment="1">
      <alignment horizontal="left" indent="2"/>
    </xf>
    <xf numFmtId="0" fontId="19" fillId="0" borderId="0" xfId="2" applyFont="1" applyAlignment="1">
      <alignment horizontal="left" indent="1"/>
    </xf>
    <xf numFmtId="0" fontId="19" fillId="0" borderId="0" xfId="6" applyFont="1" applyAlignment="1">
      <alignment vertical="center" wrapText="1"/>
    </xf>
    <xf numFmtId="1" fontId="19" fillId="0" borderId="1" xfId="6" applyNumberFormat="1" applyFont="1" applyBorder="1" applyAlignment="1">
      <alignment horizontal="center" vertical="center" wrapText="1"/>
    </xf>
    <xf numFmtId="0" fontId="18" fillId="0" borderId="0" xfId="2" applyFont="1"/>
    <xf numFmtId="0" fontId="19" fillId="0" borderId="1" xfId="6" applyFont="1" applyBorder="1" applyAlignment="1">
      <alignment horizontal="left" vertical="center" wrapText="1" indent="1"/>
    </xf>
    <xf numFmtId="165" fontId="18" fillId="0" borderId="1" xfId="2" applyNumberFormat="1" applyFont="1" applyBorder="1" applyAlignment="1">
      <alignment horizontal="center"/>
    </xf>
    <xf numFmtId="0" fontId="12" fillId="0" borderId="0" xfId="2" applyFont="1" applyAlignment="1">
      <alignment vertical="center" wrapText="1"/>
    </xf>
    <xf numFmtId="165" fontId="12" fillId="0" borderId="0" xfId="2" applyNumberFormat="1" applyFont="1" applyAlignment="1">
      <alignment vertical="center" wrapText="1"/>
    </xf>
    <xf numFmtId="0" fontId="5" fillId="0" borderId="0" xfId="2" applyFont="1" applyAlignment="1">
      <alignment wrapText="1"/>
    </xf>
    <xf numFmtId="0" fontId="23" fillId="0" borderId="0" xfId="2" applyFont="1" applyAlignment="1">
      <alignment vertical="center" wrapText="1"/>
    </xf>
    <xf numFmtId="0" fontId="11" fillId="0" borderId="0" xfId="2" applyFont="1" applyAlignment="1">
      <alignment horizontal="center" vertical="center" wrapText="1"/>
    </xf>
    <xf numFmtId="165" fontId="11" fillId="0" borderId="0" xfId="2" applyNumberFormat="1" applyFont="1" applyAlignment="1">
      <alignment horizontal="center" vertical="center" wrapText="1"/>
    </xf>
    <xf numFmtId="165" fontId="11" fillId="2" borderId="1" xfId="2" applyNumberFormat="1" applyFont="1" applyFill="1" applyBorder="1" applyAlignment="1">
      <alignment horizontal="center" vertical="center" wrapText="1"/>
    </xf>
    <xf numFmtId="1" fontId="11" fillId="0" borderId="1" xfId="2" applyNumberFormat="1" applyFont="1" applyBorder="1" applyAlignment="1">
      <alignment horizontal="center" vertical="center" wrapText="1"/>
    </xf>
    <xf numFmtId="0" fontId="12" fillId="0" borderId="1" xfId="2" applyFont="1" applyBorder="1" applyAlignment="1">
      <alignment horizontal="center" vertical="center" wrapText="1"/>
    </xf>
    <xf numFmtId="165" fontId="12" fillId="0" borderId="1" xfId="2" applyNumberFormat="1" applyFont="1" applyBorder="1" applyAlignment="1">
      <alignment horizontal="center" vertical="center" wrapText="1"/>
    </xf>
    <xf numFmtId="165" fontId="12" fillId="0" borderId="1" xfId="2" applyNumberFormat="1" applyFont="1" applyFill="1" applyBorder="1" applyAlignment="1">
      <alignment horizontal="center" vertical="center" wrapText="1"/>
    </xf>
    <xf numFmtId="0" fontId="12" fillId="0" borderId="1" xfId="7" applyFont="1" applyBorder="1" applyAlignment="1">
      <alignment vertical="center" wrapText="1"/>
    </xf>
    <xf numFmtId="0" fontId="12" fillId="0" borderId="0" xfId="7" applyFont="1" applyAlignment="1">
      <alignment vertical="center" wrapText="1"/>
    </xf>
    <xf numFmtId="0" fontId="5" fillId="0" borderId="1" xfId="6" applyFont="1" applyBorder="1" applyAlignment="1">
      <alignment horizontal="left" vertical="center" wrapText="1"/>
    </xf>
    <xf numFmtId="165" fontId="5" fillId="0" borderId="0" xfId="2" applyNumberFormat="1" applyFont="1" applyAlignment="1">
      <alignment wrapText="1"/>
    </xf>
    <xf numFmtId="0" fontId="5" fillId="0" borderId="9" xfId="6" applyFont="1" applyBorder="1" applyAlignment="1">
      <alignment horizontal="left" vertical="center" wrapText="1"/>
    </xf>
    <xf numFmtId="165" fontId="11" fillId="0" borderId="1" xfId="2" applyNumberFormat="1" applyFont="1" applyBorder="1" applyAlignment="1">
      <alignment horizontal="center" vertical="center" wrapText="1"/>
    </xf>
    <xf numFmtId="0" fontId="13" fillId="0" borderId="0" xfId="2" applyFont="1" applyAlignment="1">
      <alignment wrapText="1"/>
    </xf>
    <xf numFmtId="0" fontId="13" fillId="0" borderId="0" xfId="6" applyFont="1" applyAlignment="1">
      <alignment horizontal="center" vertical="center" wrapText="1"/>
    </xf>
    <xf numFmtId="165" fontId="13" fillId="0" borderId="0" xfId="6" applyNumberFormat="1" applyFont="1" applyAlignment="1">
      <alignment vertical="center" wrapText="1"/>
    </xf>
    <xf numFmtId="0" fontId="19" fillId="0" borderId="1" xfId="2" quotePrefix="1" applyFont="1" applyBorder="1" applyAlignment="1"/>
    <xf numFmtId="0" fontId="5" fillId="0" borderId="0" xfId="6" applyFont="1" applyBorder="1" applyAlignment="1">
      <alignment horizontal="left" vertical="center" wrapText="1"/>
    </xf>
    <xf numFmtId="0" fontId="5" fillId="0" borderId="1" xfId="6" applyFont="1" applyBorder="1" applyAlignment="1">
      <alignment vertical="center" wrapText="1"/>
    </xf>
    <xf numFmtId="0" fontId="19" fillId="0" borderId="1" xfId="6" applyFont="1" applyFill="1" applyBorder="1" applyAlignment="1">
      <alignment horizontal="center" vertical="center" wrapText="1"/>
    </xf>
    <xf numFmtId="165" fontId="9" fillId="0" borderId="1" xfId="2" applyNumberFormat="1" applyFont="1" applyFill="1" applyBorder="1" applyAlignment="1">
      <alignment horizontal="center" vertical="center"/>
    </xf>
    <xf numFmtId="165" fontId="9" fillId="0" borderId="1" xfId="2" applyNumberFormat="1" applyFont="1" applyFill="1" applyBorder="1" applyAlignment="1">
      <alignment vertical="center"/>
    </xf>
    <xf numFmtId="165" fontId="15" fillId="0" borderId="1" xfId="2" applyNumberFormat="1" applyFont="1" applyFill="1" applyBorder="1" applyAlignment="1">
      <alignment horizontal="center" vertical="center"/>
    </xf>
    <xf numFmtId="4" fontId="9" fillId="0" borderId="1" xfId="2" applyNumberFormat="1" applyFont="1" applyFill="1" applyBorder="1" applyAlignment="1">
      <alignment vertical="center"/>
    </xf>
    <xf numFmtId="4" fontId="15" fillId="0" borderId="1" xfId="2" applyNumberFormat="1" applyFont="1" applyFill="1" applyBorder="1" applyAlignment="1">
      <alignment horizontal="center" vertical="center"/>
    </xf>
    <xf numFmtId="49" fontId="19" fillId="0" borderId="1" xfId="6" applyNumberFormat="1" applyFont="1" applyBorder="1" applyAlignment="1">
      <alignment horizontal="center" vertical="center" wrapText="1"/>
    </xf>
    <xf numFmtId="166" fontId="11" fillId="2" borderId="0" xfId="1" applyNumberFormat="1" applyFont="1" applyFill="1" applyBorder="1" applyAlignment="1">
      <alignment vertical="center" wrapText="1"/>
    </xf>
    <xf numFmtId="49" fontId="19" fillId="0" borderId="1" xfId="6" applyNumberFormat="1" applyFont="1" applyBorder="1" applyAlignment="1">
      <alignment horizontal="center" vertical="center" wrapText="1"/>
    </xf>
    <xf numFmtId="1" fontId="19" fillId="0" borderId="1" xfId="6" applyNumberFormat="1" applyFont="1" applyFill="1" applyBorder="1" applyAlignment="1">
      <alignment horizontal="center" vertical="center" wrapText="1"/>
    </xf>
    <xf numFmtId="0" fontId="19" fillId="0" borderId="1" xfId="6" applyFont="1" applyFill="1" applyBorder="1" applyAlignment="1">
      <alignment vertical="center" wrapText="1"/>
    </xf>
    <xf numFmtId="0" fontId="22" fillId="0" borderId="1" xfId="2" quotePrefix="1" applyFont="1" applyFill="1" applyBorder="1" applyAlignment="1">
      <alignment vertical="center" wrapText="1"/>
    </xf>
    <xf numFmtId="0" fontId="19" fillId="0" borderId="6" xfId="6" applyFont="1" applyFill="1" applyBorder="1" applyAlignment="1">
      <alignment horizontal="center" vertical="center" wrapText="1"/>
    </xf>
    <xf numFmtId="49" fontId="19" fillId="0" borderId="1" xfId="6" applyNumberFormat="1" applyFont="1" applyBorder="1" applyAlignment="1">
      <alignment horizontal="center" vertical="center" wrapText="1"/>
    </xf>
    <xf numFmtId="0" fontId="11" fillId="0" borderId="0" xfId="2" applyFont="1" applyAlignment="1">
      <alignment vertical="center" wrapText="1"/>
    </xf>
    <xf numFmtId="0" fontId="10" fillId="0" borderId="0" xfId="1" applyFont="1" applyAlignment="1">
      <alignment horizontal="center" vertical="center" wrapText="1"/>
    </xf>
    <xf numFmtId="0" fontId="13" fillId="0" borderId="0" xfId="6" applyFont="1" applyAlignment="1">
      <alignment horizontal="left" vertical="center" wrapText="1"/>
    </xf>
    <xf numFmtId="0" fontId="14" fillId="0" borderId="0" xfId="2" applyFont="1" applyAlignment="1">
      <alignment horizontal="right" vertical="center"/>
    </xf>
    <xf numFmtId="0" fontId="3" fillId="0" borderId="0" xfId="2" applyFont="1" applyAlignment="1">
      <alignment horizontal="center" vertical="center"/>
    </xf>
    <xf numFmtId="0" fontId="8" fillId="2" borderId="1" xfId="2" applyFont="1" applyFill="1" applyBorder="1" applyAlignment="1">
      <alignment horizontal="center" vertical="center" wrapText="1"/>
    </xf>
    <xf numFmtId="0" fontId="9" fillId="2" borderId="1" xfId="2" applyFont="1" applyFill="1" applyBorder="1" applyAlignment="1">
      <alignment horizontal="center" vertical="center"/>
    </xf>
    <xf numFmtId="0" fontId="8" fillId="2" borderId="1"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0" borderId="0" xfId="2" applyFont="1" applyAlignment="1">
      <alignment horizontal="center" vertical="center"/>
    </xf>
    <xf numFmtId="0" fontId="18" fillId="0" borderId="0" xfId="6" applyFont="1" applyAlignment="1">
      <alignment horizontal="center" vertical="center" wrapText="1"/>
    </xf>
    <xf numFmtId="0" fontId="16" fillId="0" borderId="0" xfId="2" applyFont="1" applyAlignment="1">
      <alignment horizontal="center" vertical="center"/>
    </xf>
    <xf numFmtId="0" fontId="17" fillId="0" borderId="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4" xfId="2" applyFont="1" applyBorder="1" applyAlignment="1">
      <alignment horizontal="center" vertical="center"/>
    </xf>
    <xf numFmtId="0" fontId="17" fillId="0" borderId="6" xfId="2" applyFont="1" applyBorder="1" applyAlignment="1">
      <alignment horizontal="center" vertical="center"/>
    </xf>
    <xf numFmtId="0" fontId="18" fillId="0" borderId="0" xfId="6" applyFont="1" applyAlignment="1">
      <alignment horizontal="left" vertical="center" wrapText="1"/>
    </xf>
    <xf numFmtId="0" fontId="17" fillId="2" borderId="1"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1" xfId="2" applyFont="1" applyFill="1" applyBorder="1" applyAlignment="1">
      <alignment horizontal="center" vertical="center"/>
    </xf>
    <xf numFmtId="0" fontId="17" fillId="2" borderId="2" xfId="2" applyFont="1" applyFill="1" applyBorder="1" applyAlignment="1">
      <alignment horizontal="center" vertical="center" wrapText="1"/>
    </xf>
    <xf numFmtId="0" fontId="17" fillId="2" borderId="12" xfId="2" applyFont="1" applyFill="1" applyBorder="1" applyAlignment="1">
      <alignment horizontal="center" vertical="center" wrapText="1"/>
    </xf>
    <xf numFmtId="0" fontId="16" fillId="0" borderId="0" xfId="2" applyFont="1" applyAlignment="1">
      <alignment horizontal="center" vertical="center" wrapText="1"/>
    </xf>
    <xf numFmtId="49" fontId="19" fillId="0" borderId="1" xfId="6" applyNumberFormat="1" applyFont="1" applyBorder="1" applyAlignment="1">
      <alignment horizontal="center" vertical="center" wrapText="1"/>
    </xf>
    <xf numFmtId="0" fontId="19" fillId="0" borderId="2" xfId="6" applyFont="1" applyBorder="1" applyAlignment="1">
      <alignment horizontal="left" vertical="center" wrapText="1"/>
    </xf>
    <xf numFmtId="0" fontId="19" fillId="0" borderId="9" xfId="6" applyFont="1" applyBorder="1" applyAlignment="1">
      <alignment horizontal="left" vertical="center" wrapText="1"/>
    </xf>
    <xf numFmtId="0" fontId="19" fillId="0" borderId="12" xfId="6" applyFont="1" applyBorder="1" applyAlignment="1">
      <alignment horizontal="left" vertical="center" wrapText="1"/>
    </xf>
    <xf numFmtId="0" fontId="20" fillId="0" borderId="0" xfId="6" applyFont="1" applyAlignment="1">
      <alignment horizontal="right" vertical="center" wrapText="1"/>
    </xf>
    <xf numFmtId="0" fontId="21" fillId="0" borderId="3" xfId="6" applyFont="1" applyBorder="1" applyAlignment="1">
      <alignment horizontal="right" vertical="center" wrapText="1"/>
    </xf>
    <xf numFmtId="0" fontId="16" fillId="0" borderId="4" xfId="6" applyFont="1" applyBorder="1" applyAlignment="1">
      <alignment vertical="center" wrapText="1"/>
    </xf>
    <xf numFmtId="0" fontId="16" fillId="0" borderId="5" xfId="6" applyFont="1" applyBorder="1" applyAlignment="1">
      <alignment vertical="center" wrapText="1"/>
    </xf>
    <xf numFmtId="0" fontId="16" fillId="0" borderId="6" xfId="6" applyFont="1" applyBorder="1" applyAlignment="1">
      <alignment vertical="center" wrapText="1"/>
    </xf>
    <xf numFmtId="0" fontId="18" fillId="0" borderId="4" xfId="6" applyFont="1" applyBorder="1" applyAlignment="1">
      <alignment horizontal="left" vertical="center" wrapText="1" indent="1"/>
    </xf>
    <xf numFmtId="0" fontId="18" fillId="0" borderId="6" xfId="6" applyFont="1" applyBorder="1" applyAlignment="1">
      <alignment horizontal="left" vertical="center" wrapText="1" indent="1"/>
    </xf>
    <xf numFmtId="0" fontId="19" fillId="0" borderId="2" xfId="6" applyFont="1" applyBorder="1" applyAlignment="1">
      <alignment vertical="center" wrapText="1"/>
    </xf>
    <xf numFmtId="0" fontId="19" fillId="0" borderId="9" xfId="6" applyFont="1" applyBorder="1" applyAlignment="1">
      <alignment vertical="center" wrapText="1"/>
    </xf>
    <xf numFmtId="0" fontId="19" fillId="0" borderId="12" xfId="6" applyFont="1" applyBorder="1" applyAlignment="1">
      <alignment vertical="center" wrapText="1"/>
    </xf>
    <xf numFmtId="0" fontId="19" fillId="0" borderId="0" xfId="6" applyFont="1" applyAlignment="1">
      <alignment horizontal="center" vertical="center" wrapText="1"/>
    </xf>
    <xf numFmtId="0" fontId="18" fillId="0" borderId="4" xfId="6" applyFont="1" applyBorder="1" applyAlignment="1">
      <alignment vertical="center" wrapText="1"/>
    </xf>
    <xf numFmtId="0" fontId="18" fillId="0" borderId="6" xfId="6" applyFont="1" applyBorder="1" applyAlignment="1">
      <alignment vertical="center" wrapText="1"/>
    </xf>
    <xf numFmtId="1" fontId="19" fillId="0" borderId="2" xfId="6" applyNumberFormat="1" applyFont="1" applyBorder="1" applyAlignment="1">
      <alignment horizontal="center" vertical="center" wrapText="1"/>
    </xf>
    <xf numFmtId="1" fontId="19" fillId="0" borderId="12" xfId="6" applyNumberFormat="1" applyFont="1" applyBorder="1" applyAlignment="1">
      <alignment horizontal="center" vertical="center" wrapText="1"/>
    </xf>
    <xf numFmtId="0" fontId="19" fillId="0" borderId="2" xfId="6" applyFont="1" applyBorder="1" applyAlignment="1">
      <alignment horizontal="left" vertical="center" wrapText="1" indent="1"/>
    </xf>
    <xf numFmtId="0" fontId="19" fillId="0" borderId="12" xfId="6" applyFont="1" applyBorder="1" applyAlignment="1">
      <alignment horizontal="left" vertical="center" wrapText="1" indent="1"/>
    </xf>
    <xf numFmtId="0" fontId="18" fillId="0" borderId="5" xfId="6" applyFont="1" applyBorder="1" applyAlignment="1">
      <alignment horizontal="left" vertical="center" wrapText="1" indent="1"/>
    </xf>
    <xf numFmtId="1" fontId="19" fillId="0" borderId="2" xfId="6" applyNumberFormat="1" applyFont="1" applyFill="1" applyBorder="1" applyAlignment="1">
      <alignment horizontal="center" vertical="center" wrapText="1"/>
    </xf>
    <xf numFmtId="1" fontId="19" fillId="0" borderId="12" xfId="6" applyNumberFormat="1" applyFont="1" applyFill="1" applyBorder="1" applyAlignment="1">
      <alignment horizontal="center" vertical="center" wrapText="1"/>
    </xf>
    <xf numFmtId="0" fontId="19" fillId="0" borderId="2" xfId="6" applyFont="1" applyFill="1" applyBorder="1" applyAlignment="1">
      <alignment vertical="center" wrapText="1"/>
    </xf>
    <xf numFmtId="0" fontId="19" fillId="0" borderId="12" xfId="6" applyFont="1" applyFill="1" applyBorder="1" applyAlignment="1">
      <alignment vertical="center" wrapText="1"/>
    </xf>
    <xf numFmtId="0" fontId="11" fillId="0" borderId="0" xfId="2" applyFont="1" applyAlignment="1">
      <alignment horizontal="left" vertical="center" wrapText="1"/>
    </xf>
    <xf numFmtId="0" fontId="14" fillId="0" borderId="0" xfId="2" applyFont="1" applyAlignment="1">
      <alignment horizontal="right" vertical="center" wrapText="1"/>
    </xf>
    <xf numFmtId="0" fontId="11" fillId="0" borderId="4" xfId="2" applyFont="1" applyBorder="1" applyAlignment="1">
      <alignment horizontal="center" vertical="center" wrapText="1"/>
    </xf>
    <xf numFmtId="0" fontId="11" fillId="0" borderId="6" xfId="2" applyFont="1" applyBorder="1" applyAlignment="1">
      <alignment horizontal="center" vertical="center" wrapText="1"/>
    </xf>
  </cellXfs>
  <cellStyles count="9">
    <cellStyle name="Обычный" xfId="0" builtinId="0"/>
    <cellStyle name="Обычный 10" xfId="5" xr:uid="{00000000-0005-0000-0000-000001000000}"/>
    <cellStyle name="Обычный 2" xfId="8" xr:uid="{3E026E4D-2223-435F-8874-7F138CFF0473}"/>
    <cellStyle name="Обычный 2 3 2" xfId="6" xr:uid="{00000000-0005-0000-0000-000002000000}"/>
    <cellStyle name="Обычный 3" xfId="2" xr:uid="{00000000-0005-0000-0000-000003000000}"/>
    <cellStyle name="Обычный 39" xfId="1" xr:uid="{00000000-0005-0000-0000-000004000000}"/>
    <cellStyle name="Обычный_Лист8" xfId="7" xr:uid="{D6A46DE1-5053-49F1-82C3-009568510B8D}"/>
    <cellStyle name="Процентный 7" xfId="3" xr:uid="{00000000-0005-0000-0000-000005000000}"/>
    <cellStyle name="Финансовый 5" xfId="4" xr:uid="{00000000-0005-0000-0000-000006000000}"/>
  </cellStyles>
  <dxfs count="27">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
      <font>
        <color auto="1"/>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5;&#1050;/Desktop/Behruz/&#1041;&#1080;&#1079;&#1085;&#1077;&#1089;%20&#1087;&#1083;&#1072;&#1085;%202023/3%20&#1041;&#1080;&#1079;&#1085;&#1077;&#1089;%20&#1088;&#1077;&#1078;&#1072;%202023/&#1086;&#1093;&#1080;&#1088;&#1075;&#1080;&#1089;&#1080;%202023_&#1049;&#1048;&#1051;_&#1059;&#1063;&#1059;&#1053;_&#1041;&#1048;&#1047;&#1053;&#1045;&#1057;_&#1056;&#1045;&#1046;&#1040;_18_05_2023_&#1075;_&#1044;&#1059;&#10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Мундарижа"/>
      <sheetName val="Паспорт"/>
      <sheetName val="Бошқарув тузилмаси"/>
      <sheetName val="Бошқарув тузилмаси1111111"/>
      <sheetName val="swot-АНАЛИЗ"/>
      <sheetName val="ГЕО отд. и-ч кув. фой "/>
      <sheetName val="и-ч режаси "/>
      <sheetName val="ГЕО отд. и-ч кув. фой"/>
      <sheetName val="и-ч режаси"/>
      <sheetName val="План отд. сотиш режаси"/>
      <sheetName val="баж.ишлар ХАЖМИ"/>
      <sheetName val="Бухгалтеря МИК"/>
      <sheetName val="Соф фойдани тақсим"/>
      <sheetName val="и-ч таннархи тахлили"/>
      <sheetName val="Солиқлар"/>
      <sheetName val="Қарздорлик"/>
      <sheetName val="Пул окими"/>
      <sheetName val="кутил.мол.нат"/>
      <sheetName val="Кутилаётган баланс"/>
      <sheetName val="СМК"/>
      <sheetName val="Энерго"/>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9">
          <cell r="I29">
            <v>509678.45903100318</v>
          </cell>
          <cell r="J29">
            <v>961162.55113200098</v>
          </cell>
        </row>
      </sheetData>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view="pageBreakPreview" zoomScale="70" zoomScaleNormal="85" zoomScaleSheetLayoutView="70" workbookViewId="0">
      <selection activeCell="F26" sqref="F26"/>
    </sheetView>
  </sheetViews>
  <sheetFormatPr defaultRowHeight="15" x14ac:dyDescent="0.25"/>
  <cols>
    <col min="1" max="1" width="4.85546875" style="20" customWidth="1"/>
    <col min="2" max="2" width="43.85546875" style="20" customWidth="1"/>
    <col min="3" max="3" width="9.5703125" style="20" customWidth="1"/>
    <col min="4" max="4" width="17.5703125" style="20" customWidth="1"/>
    <col min="5" max="5" width="17.42578125" style="20" customWidth="1"/>
    <col min="6" max="6" width="16.85546875" style="20" customWidth="1"/>
    <col min="7" max="7" width="14.28515625" style="20" customWidth="1"/>
    <col min="8" max="8" width="17.42578125" style="20" customWidth="1"/>
    <col min="9" max="9" width="20.85546875" style="1" customWidth="1"/>
    <col min="10" max="10" width="16.42578125" style="1" customWidth="1"/>
    <col min="11" max="11" width="16.85546875" style="1" bestFit="1" customWidth="1"/>
    <col min="12" max="16384" width="9.140625" style="1"/>
  </cols>
  <sheetData>
    <row r="1" spans="1:11" ht="40.5" customHeight="1" x14ac:dyDescent="0.25">
      <c r="A1" s="184" t="s">
        <v>400</v>
      </c>
      <c r="B1" s="184"/>
      <c r="C1" s="184"/>
      <c r="D1" s="184"/>
      <c r="E1" s="184"/>
      <c r="F1" s="184"/>
      <c r="G1" s="184"/>
      <c r="H1" s="184"/>
    </row>
    <row r="2" spans="1:11" x14ac:dyDescent="0.25">
      <c r="A2" s="184"/>
      <c r="B2" s="184"/>
      <c r="C2" s="184"/>
      <c r="D2" s="184"/>
      <c r="E2" s="184"/>
      <c r="F2" s="184"/>
      <c r="G2" s="184"/>
      <c r="H2" s="184"/>
    </row>
    <row r="3" spans="1:11" x14ac:dyDescent="0.25">
      <c r="A3" s="2"/>
      <c r="B3" s="3"/>
      <c r="C3" s="4"/>
      <c r="D3" s="5"/>
      <c r="E3" s="6"/>
      <c r="F3" s="7"/>
      <c r="G3" s="5"/>
      <c r="H3" s="5"/>
    </row>
    <row r="4" spans="1:11" ht="95.25" customHeight="1" x14ac:dyDescent="0.25">
      <c r="A4" s="47" t="s">
        <v>0</v>
      </c>
      <c r="B4" s="48" t="s">
        <v>1</v>
      </c>
      <c r="C4" s="47" t="s">
        <v>47</v>
      </c>
      <c r="D4" s="47" t="s">
        <v>377</v>
      </c>
      <c r="E4" s="47" t="s">
        <v>402</v>
      </c>
      <c r="F4" s="47" t="s">
        <v>401</v>
      </c>
      <c r="G4" s="49" t="s">
        <v>49</v>
      </c>
      <c r="H4" s="49" t="s">
        <v>48</v>
      </c>
    </row>
    <row r="5" spans="1:11" x14ac:dyDescent="0.25">
      <c r="A5" s="47">
        <v>1</v>
      </c>
      <c r="B5" s="48">
        <v>2</v>
      </c>
      <c r="C5" s="47">
        <v>3</v>
      </c>
      <c r="D5" s="47">
        <v>4</v>
      </c>
      <c r="E5" s="47">
        <v>5</v>
      </c>
      <c r="F5" s="47">
        <v>6</v>
      </c>
      <c r="G5" s="47">
        <v>7</v>
      </c>
      <c r="H5" s="47">
        <v>8</v>
      </c>
    </row>
    <row r="6" spans="1:11" ht="34.5" customHeight="1" x14ac:dyDescent="0.25">
      <c r="A6" s="23" t="s">
        <v>2</v>
      </c>
      <c r="B6" s="24" t="s">
        <v>3</v>
      </c>
      <c r="C6" s="25" t="s">
        <v>4</v>
      </c>
      <c r="D6" s="26">
        <f>D7+D11</f>
        <v>66027478.999699995</v>
      </c>
      <c r="E6" s="26">
        <f>E7+E9+E11</f>
        <v>118500000</v>
      </c>
      <c r="F6" s="26">
        <f>F7+F9+F11</f>
        <v>134710985.83879572</v>
      </c>
      <c r="G6" s="27">
        <f>F6/D6</f>
        <v>2.0402260979766895</v>
      </c>
      <c r="H6" s="27">
        <f>F6/E6</f>
        <v>1.1368015682598795</v>
      </c>
      <c r="I6" s="176"/>
      <c r="J6" s="8"/>
    </row>
    <row r="7" spans="1:11" ht="30" x14ac:dyDescent="0.25">
      <c r="A7" s="28" t="s">
        <v>5</v>
      </c>
      <c r="B7" s="29" t="s">
        <v>6</v>
      </c>
      <c r="C7" s="30" t="s">
        <v>4</v>
      </c>
      <c r="D7" s="56">
        <v>52555191.649999999</v>
      </c>
      <c r="E7" s="56">
        <v>105000000</v>
      </c>
      <c r="F7" s="56">
        <v>109714577.874</v>
      </c>
      <c r="G7" s="31">
        <f t="shared" ref="G7:G11" si="0">F7/D7</f>
        <v>2.0876068458595376</v>
      </c>
      <c r="H7" s="31">
        <f t="shared" ref="H7:H11" si="1">F7/E7</f>
        <v>1.0449007416571428</v>
      </c>
      <c r="I7" s="9"/>
      <c r="J7" s="10"/>
      <c r="K7" s="10"/>
    </row>
    <row r="8" spans="1:11" ht="30" x14ac:dyDescent="0.25">
      <c r="A8" s="32" t="s">
        <v>7</v>
      </c>
      <c r="B8" s="33" t="s">
        <v>8</v>
      </c>
      <c r="C8" s="34" t="s">
        <v>4</v>
      </c>
      <c r="D8" s="53">
        <f>'подрядные работы (5-жадвал)'!D30</f>
        <v>2446899.5359999998</v>
      </c>
      <c r="E8" s="53">
        <v>6750000</v>
      </c>
      <c r="F8" s="53">
        <f>'подрядные работы (5-жадвал)'!F30</f>
        <v>9942927.9114557132</v>
      </c>
      <c r="G8" s="35">
        <f t="shared" si="0"/>
        <v>4.0634802390414588</v>
      </c>
      <c r="H8" s="35">
        <f t="shared" si="1"/>
        <v>1.4730263572526983</v>
      </c>
      <c r="J8" s="8"/>
      <c r="K8" s="10"/>
    </row>
    <row r="9" spans="1:11" ht="21" hidden="1" customHeight="1" x14ac:dyDescent="0.25">
      <c r="A9" s="32" t="s">
        <v>9</v>
      </c>
      <c r="B9" s="33" t="s">
        <v>10</v>
      </c>
      <c r="C9" s="36" t="s">
        <v>11</v>
      </c>
      <c r="D9" s="52"/>
      <c r="E9" s="52"/>
      <c r="F9" s="52"/>
      <c r="G9" s="35" t="e">
        <f t="shared" si="0"/>
        <v>#DIV/0!</v>
      </c>
      <c r="H9" s="35" t="e">
        <f t="shared" si="1"/>
        <v>#DIV/0!</v>
      </c>
    </row>
    <row r="10" spans="1:11" hidden="1" x14ac:dyDescent="0.25">
      <c r="A10" s="32" t="s">
        <v>12</v>
      </c>
      <c r="B10" s="33" t="s">
        <v>13</v>
      </c>
      <c r="C10" s="36" t="s">
        <v>11</v>
      </c>
      <c r="D10" s="52"/>
      <c r="E10" s="52"/>
      <c r="F10" s="52"/>
      <c r="G10" s="35" t="e">
        <f t="shared" si="0"/>
        <v>#DIV/0!</v>
      </c>
      <c r="H10" s="35" t="e">
        <f t="shared" si="1"/>
        <v>#DIV/0!</v>
      </c>
      <c r="J10" s="11"/>
    </row>
    <row r="11" spans="1:11" ht="28.5" x14ac:dyDescent="0.25">
      <c r="A11" s="37" t="s">
        <v>9</v>
      </c>
      <c r="B11" s="24" t="s">
        <v>14</v>
      </c>
      <c r="C11" s="25" t="s">
        <v>4</v>
      </c>
      <c r="D11" s="26">
        <f>D13+D14</f>
        <v>13472287.3497</v>
      </c>
      <c r="E11" s="26">
        <f>E13+E14</f>
        <v>13500000</v>
      </c>
      <c r="F11" s="26">
        <f>F13+F14</f>
        <v>24996407.964795716</v>
      </c>
      <c r="G11" s="27">
        <f t="shared" si="0"/>
        <v>1.8553945084427208</v>
      </c>
      <c r="H11" s="27">
        <f t="shared" si="1"/>
        <v>1.8515857751700531</v>
      </c>
      <c r="I11" s="9"/>
    </row>
    <row r="12" spans="1:11" ht="30" x14ac:dyDescent="0.25">
      <c r="A12" s="32" t="s">
        <v>12</v>
      </c>
      <c r="B12" s="38" t="s">
        <v>15</v>
      </c>
      <c r="C12" s="34" t="s">
        <v>4</v>
      </c>
      <c r="D12" s="53"/>
      <c r="E12" s="53"/>
      <c r="F12" s="53"/>
      <c r="G12" s="35"/>
      <c r="H12" s="35"/>
    </row>
    <row r="13" spans="1:11" ht="30" x14ac:dyDescent="0.25">
      <c r="A13" s="32" t="s">
        <v>16</v>
      </c>
      <c r="B13" s="38" t="s">
        <v>17</v>
      </c>
      <c r="C13" s="34" t="s">
        <v>4</v>
      </c>
      <c r="D13" s="53">
        <f>'договорные работы (4-жадвал)'!D31</f>
        <v>6864253.1908</v>
      </c>
      <c r="E13" s="53">
        <v>5625000</v>
      </c>
      <c r="F13" s="53">
        <f>'договорные работы (4-жадвал)'!F31</f>
        <v>12432908.577795716</v>
      </c>
      <c r="G13" s="35">
        <f t="shared" ref="G13:G20" si="2">F13/D13</f>
        <v>1.811254368422665</v>
      </c>
      <c r="H13" s="35">
        <f t="shared" ref="H13:H20" si="3">F13/E13</f>
        <v>2.2102948582747941</v>
      </c>
      <c r="I13" s="13"/>
      <c r="J13" s="13"/>
      <c r="K13" s="13"/>
    </row>
    <row r="14" spans="1:11" ht="30" x14ac:dyDescent="0.25">
      <c r="A14" s="32" t="s">
        <v>18</v>
      </c>
      <c r="B14" s="33" t="s">
        <v>19</v>
      </c>
      <c r="C14" s="34" t="s">
        <v>4</v>
      </c>
      <c r="D14" s="53">
        <f>'договорные работы (4-жадвал)'!D8</f>
        <v>6608034.1589000002</v>
      </c>
      <c r="E14" s="53">
        <v>7875000</v>
      </c>
      <c r="F14" s="53">
        <f>'договорные работы (4-жадвал)'!F8</f>
        <v>12563499.387</v>
      </c>
      <c r="G14" s="35">
        <f t="shared" si="2"/>
        <v>1.9012461323431431</v>
      </c>
      <c r="H14" s="35">
        <f t="shared" si="3"/>
        <v>1.5953650015238094</v>
      </c>
      <c r="I14" s="13"/>
      <c r="J14" s="13"/>
      <c r="K14" s="13"/>
    </row>
    <row r="15" spans="1:11" ht="28.5" x14ac:dyDescent="0.25">
      <c r="A15" s="37" t="s">
        <v>20</v>
      </c>
      <c r="B15" s="39" t="s">
        <v>21</v>
      </c>
      <c r="C15" s="25" t="s">
        <v>4</v>
      </c>
      <c r="D15" s="26">
        <f>D8+D10+D12</f>
        <v>2446899.5359999998</v>
      </c>
      <c r="E15" s="26">
        <f>E8+E10+E12</f>
        <v>6750000</v>
      </c>
      <c r="F15" s="26">
        <f>F8+F10+F12</f>
        <v>9942927.9114557132</v>
      </c>
      <c r="G15" s="27">
        <f t="shared" si="2"/>
        <v>4.0634802390414588</v>
      </c>
      <c r="H15" s="27">
        <f t="shared" si="3"/>
        <v>1.4730263572526983</v>
      </c>
      <c r="I15" s="12"/>
    </row>
    <row r="16" spans="1:11" ht="28.5" x14ac:dyDescent="0.25">
      <c r="A16" s="37" t="s">
        <v>22</v>
      </c>
      <c r="B16" s="24" t="s">
        <v>23</v>
      </c>
      <c r="C16" s="25" t="s">
        <v>4</v>
      </c>
      <c r="D16" s="40">
        <f>D6-D15-D10</f>
        <v>63580579.463699996</v>
      </c>
      <c r="E16" s="40">
        <f>E6-E15</f>
        <v>111750000</v>
      </c>
      <c r="F16" s="40">
        <f>F6-F15</f>
        <v>124768057.92734</v>
      </c>
      <c r="G16" s="27">
        <f t="shared" si="2"/>
        <v>1.9623611325935417</v>
      </c>
      <c r="H16" s="27">
        <f t="shared" si="3"/>
        <v>1.1164926883878299</v>
      </c>
      <c r="I16" s="13"/>
    </row>
    <row r="17" spans="1:11" ht="25.5" customHeight="1" x14ac:dyDescent="0.25">
      <c r="A17" s="32" t="s">
        <v>24</v>
      </c>
      <c r="B17" s="33" t="s">
        <v>25</v>
      </c>
      <c r="C17" s="36" t="s">
        <v>26</v>
      </c>
      <c r="D17" s="55">
        <v>1080</v>
      </c>
      <c r="E17" s="55">
        <v>1049</v>
      </c>
      <c r="F17" s="55">
        <v>1049</v>
      </c>
      <c r="G17" s="35">
        <f t="shared" si="2"/>
        <v>0.97129629629629632</v>
      </c>
      <c r="H17" s="35">
        <f t="shared" si="3"/>
        <v>1</v>
      </c>
    </row>
    <row r="18" spans="1:11" ht="60" x14ac:dyDescent="0.25">
      <c r="A18" s="32" t="s">
        <v>27</v>
      </c>
      <c r="B18" s="33" t="s">
        <v>28</v>
      </c>
      <c r="C18" s="36" t="s">
        <v>26</v>
      </c>
      <c r="D18" s="41">
        <v>985</v>
      </c>
      <c r="E18" s="41">
        <v>957</v>
      </c>
      <c r="F18" s="41">
        <f>F17-92</f>
        <v>957</v>
      </c>
      <c r="G18" s="35">
        <f t="shared" si="2"/>
        <v>0.97157360406091375</v>
      </c>
      <c r="H18" s="35">
        <f t="shared" si="3"/>
        <v>1</v>
      </c>
    </row>
    <row r="19" spans="1:11" ht="30" x14ac:dyDescent="0.25">
      <c r="A19" s="32" t="s">
        <v>29</v>
      </c>
      <c r="B19" s="38" t="s">
        <v>30</v>
      </c>
      <c r="C19" s="34" t="s">
        <v>4</v>
      </c>
      <c r="D19" s="53">
        <f>'ФОТ (6-жадвал)'!C32</f>
        <v>42437523.581190005</v>
      </c>
      <c r="E19" s="53">
        <f>E16*0.42</f>
        <v>46935000</v>
      </c>
      <c r="F19" s="53">
        <f>'ФОТ (6-жадвал)'!E32</f>
        <v>57504024.23991999</v>
      </c>
      <c r="G19" s="35">
        <f t="shared" si="2"/>
        <v>1.3550278005714749</v>
      </c>
      <c r="H19" s="35">
        <f t="shared" si="3"/>
        <v>1.225184281238308</v>
      </c>
      <c r="I19" s="8"/>
      <c r="J19" s="9"/>
      <c r="K19" s="9"/>
    </row>
    <row r="20" spans="1:11" ht="42.75" x14ac:dyDescent="0.25">
      <c r="A20" s="37" t="s">
        <v>31</v>
      </c>
      <c r="B20" s="24" t="s">
        <v>32</v>
      </c>
      <c r="C20" s="25" t="s">
        <v>4</v>
      </c>
      <c r="D20" s="42">
        <f>D16/D18/9</f>
        <v>7172.0901820304562</v>
      </c>
      <c r="E20" s="42">
        <f>E16/E18/9</f>
        <v>12974.573319400904</v>
      </c>
      <c r="F20" s="42">
        <f>F16/F18/9</f>
        <v>14486.016246062929</v>
      </c>
      <c r="G20" s="27">
        <f t="shared" si="2"/>
        <v>2.0197760873611692</v>
      </c>
      <c r="H20" s="27">
        <f t="shared" si="3"/>
        <v>1.1164926883878301</v>
      </c>
      <c r="I20" s="9"/>
    </row>
    <row r="21" spans="1:11" ht="28.5" x14ac:dyDescent="0.25">
      <c r="A21" s="37" t="s">
        <v>33</v>
      </c>
      <c r="B21" s="24" t="s">
        <v>34</v>
      </c>
      <c r="C21" s="25" t="s">
        <v>4</v>
      </c>
      <c r="D21" s="43">
        <f>D19/D17/9</f>
        <v>4366.0003684351859</v>
      </c>
      <c r="E21" s="43">
        <f>E19/E17/9</f>
        <v>4971.4013346043848</v>
      </c>
      <c r="F21" s="43">
        <f>F19/F17/9</f>
        <v>6090.8827708844392</v>
      </c>
      <c r="G21" s="27">
        <f>F21/D21</f>
        <v>1.3950715201307844</v>
      </c>
      <c r="H21" s="27">
        <f>F21/E21</f>
        <v>1.2251842812383082</v>
      </c>
    </row>
    <row r="22" spans="1:11" ht="42.75" x14ac:dyDescent="0.25">
      <c r="A22" s="37" t="s">
        <v>35</v>
      </c>
      <c r="B22" s="24" t="s">
        <v>36</v>
      </c>
      <c r="C22" s="44" t="s">
        <v>37</v>
      </c>
      <c r="D22" s="45">
        <f>D19/D16*100</f>
        <v>66.746047203641524</v>
      </c>
      <c r="E22" s="45">
        <f>E19/E16*100</f>
        <v>42</v>
      </c>
      <c r="F22" s="45">
        <f>F19/F16*100</f>
        <v>46.088738732639463</v>
      </c>
      <c r="G22" s="27">
        <f>F22/D22</f>
        <v>0.69050888649665176</v>
      </c>
      <c r="H22" s="27">
        <f>F22/E22</f>
        <v>1.0973509222057014</v>
      </c>
    </row>
    <row r="23" spans="1:11" x14ac:dyDescent="0.25">
      <c r="A23" s="32" t="s">
        <v>38</v>
      </c>
      <c r="B23" s="33" t="s">
        <v>39</v>
      </c>
      <c r="C23" s="36" t="s">
        <v>37</v>
      </c>
      <c r="D23" s="46">
        <v>36</v>
      </c>
      <c r="E23" s="46">
        <v>42</v>
      </c>
      <c r="F23" s="46">
        <v>42</v>
      </c>
      <c r="G23" s="35">
        <f t="shared" ref="G23:G24" si="4">F23/D23</f>
        <v>1.1666666666666667</v>
      </c>
      <c r="H23" s="35">
        <f t="shared" ref="H23:H24" si="5">F23/E23</f>
        <v>1</v>
      </c>
    </row>
    <row r="24" spans="1:11" ht="30" x14ac:dyDescent="0.25">
      <c r="A24" s="32" t="s">
        <v>40</v>
      </c>
      <c r="B24" s="38" t="s">
        <v>41</v>
      </c>
      <c r="C24" s="34" t="s">
        <v>4</v>
      </c>
      <c r="D24" s="54">
        <v>19172342</v>
      </c>
      <c r="E24" s="54">
        <v>9134395.0472500008</v>
      </c>
      <c r="F24" s="54">
        <v>38955037</v>
      </c>
      <c r="G24" s="35">
        <f t="shared" si="4"/>
        <v>2.0318350778428633</v>
      </c>
      <c r="H24" s="35">
        <f t="shared" si="5"/>
        <v>4.2646542872839506</v>
      </c>
      <c r="I24" s="11"/>
      <c r="J24" s="13"/>
    </row>
    <row r="25" spans="1:11" ht="30" x14ac:dyDescent="0.25">
      <c r="A25" s="32" t="s">
        <v>42</v>
      </c>
      <c r="B25" s="38" t="s">
        <v>43</v>
      </c>
      <c r="C25" s="34" t="s">
        <v>4</v>
      </c>
      <c r="D25" s="54">
        <v>6598319</v>
      </c>
      <c r="E25" s="54">
        <v>5179425</v>
      </c>
      <c r="F25" s="54">
        <v>20438723</v>
      </c>
      <c r="G25" s="35">
        <f>F25/D25</f>
        <v>3.0975651525790129</v>
      </c>
      <c r="H25" s="35">
        <f>F25/E25</f>
        <v>3.9461374573432377</v>
      </c>
      <c r="J25" s="13"/>
    </row>
    <row r="26" spans="1:11" ht="30" x14ac:dyDescent="0.25">
      <c r="A26" s="32" t="s">
        <v>44</v>
      </c>
      <c r="B26" s="38" t="s">
        <v>45</v>
      </c>
      <c r="C26" s="34" t="s">
        <v>4</v>
      </c>
      <c r="D26" s="54">
        <v>8980749</v>
      </c>
      <c r="E26" s="54">
        <f>'[1]Бухгалтеря МИК'!$I$29+'[1]Бухгалтеря МИК'!$J$29</f>
        <v>1470841.010163004</v>
      </c>
      <c r="F26" s="54">
        <v>803826</v>
      </c>
      <c r="G26" s="35">
        <f t="shared" ref="G26" si="6">F26/D26</f>
        <v>8.9505452162174898E-2</v>
      </c>
      <c r="H26" s="35">
        <f>F26/E26</f>
        <v>0.54650774247239475</v>
      </c>
    </row>
    <row r="27" spans="1:11" ht="56.25" customHeight="1" x14ac:dyDescent="0.25">
      <c r="A27" s="14"/>
      <c r="B27" s="15"/>
      <c r="C27" s="16"/>
      <c r="D27" s="15"/>
      <c r="E27" s="15"/>
      <c r="F27" s="17"/>
      <c r="G27" s="18"/>
      <c r="H27" s="19"/>
    </row>
    <row r="28" spans="1:11" ht="30.75" customHeight="1" x14ac:dyDescent="0.25">
      <c r="A28" s="185" t="s">
        <v>46</v>
      </c>
      <c r="B28" s="185"/>
      <c r="C28" s="185"/>
      <c r="D28" s="185"/>
      <c r="E28" s="185"/>
      <c r="F28" s="50"/>
      <c r="G28" s="51" t="s">
        <v>50</v>
      </c>
      <c r="H28" s="21"/>
    </row>
    <row r="29" spans="1:11" x14ac:dyDescent="0.25">
      <c r="A29" s="6"/>
      <c r="B29" s="6"/>
      <c r="C29" s="6"/>
      <c r="D29" s="22"/>
      <c r="E29" s="6"/>
      <c r="F29" s="22"/>
      <c r="G29" s="6"/>
      <c r="H29" s="6"/>
    </row>
  </sheetData>
  <mergeCells count="2">
    <mergeCell ref="A1:H2"/>
    <mergeCell ref="A28:E28"/>
  </mergeCells>
  <pageMargins left="0.39370078740157483" right="0.19685039370078741" top="0.74803149606299213" bottom="0"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A6D5B-7F3D-4061-8AF5-057840637B4F}">
  <dimension ref="A1:AF49"/>
  <sheetViews>
    <sheetView view="pageBreakPreview" zoomScale="85" zoomScaleNormal="100" zoomScaleSheetLayoutView="85" workbookViewId="0">
      <selection activeCell="F26" sqref="F26"/>
    </sheetView>
  </sheetViews>
  <sheetFormatPr defaultRowHeight="12.75" x14ac:dyDescent="0.25"/>
  <cols>
    <col min="1" max="1" width="3.7109375" style="57" bestFit="1" customWidth="1"/>
    <col min="2" max="2" width="24.85546875" style="57" customWidth="1"/>
    <col min="3" max="3" width="7.7109375" style="57" customWidth="1"/>
    <col min="4" max="5" width="8.85546875" style="21" customWidth="1"/>
    <col min="6" max="6" width="7.7109375" style="21" customWidth="1"/>
    <col min="7" max="7" width="9.28515625" style="21" customWidth="1"/>
    <col min="8" max="8" width="8.5703125" style="21" customWidth="1"/>
    <col min="9" max="9" width="7.7109375" style="21" customWidth="1"/>
    <col min="10" max="10" width="9.5703125" style="21" customWidth="1"/>
    <col min="11" max="11" width="8.5703125" style="21" customWidth="1"/>
    <col min="12" max="12" width="7.7109375" style="21" customWidth="1"/>
    <col min="13" max="13" width="10.42578125" style="21" customWidth="1"/>
    <col min="14" max="14" width="9.85546875" style="21" customWidth="1"/>
    <col min="15" max="15" width="7.7109375" style="21" customWidth="1"/>
    <col min="16" max="16" width="10.28515625" style="21" customWidth="1"/>
    <col min="17" max="17" width="9.5703125" style="21" customWidth="1"/>
    <col min="18" max="18" width="7.7109375" style="21" customWidth="1"/>
    <col min="19" max="19" width="10.42578125" style="21" customWidth="1"/>
    <col min="20" max="20" width="9.7109375" style="21" customWidth="1"/>
    <col min="21" max="21" width="7.7109375" style="21" customWidth="1"/>
    <col min="22" max="22" width="11.42578125" style="21" customWidth="1"/>
    <col min="23" max="23" width="11.7109375" style="57" customWidth="1"/>
    <col min="24" max="24" width="7.7109375" style="57" customWidth="1"/>
    <col min="25" max="25" width="13.5703125" style="57" customWidth="1"/>
    <col min="26" max="26" width="13.28515625" style="57" customWidth="1"/>
    <col min="27" max="27" width="11.85546875" style="57" customWidth="1"/>
    <col min="28" max="28" width="13.7109375" style="57" customWidth="1"/>
    <col min="29" max="29" width="13.42578125" style="57" customWidth="1"/>
    <col min="30" max="30" width="13.28515625" style="57" customWidth="1"/>
    <col min="31" max="31" width="13.140625" style="57" customWidth="1"/>
    <col min="32" max="32" width="12.85546875" style="57" customWidth="1"/>
    <col min="33" max="33" width="12.7109375" style="57" customWidth="1"/>
    <col min="34" max="256" width="9.140625" style="57"/>
    <col min="257" max="257" width="3" style="57" bestFit="1" customWidth="1"/>
    <col min="258" max="258" width="22.85546875" style="57" customWidth="1"/>
    <col min="259" max="259" width="7.7109375" style="57" bestFit="1" customWidth="1"/>
    <col min="260" max="260" width="10.42578125" style="57" customWidth="1"/>
    <col min="261" max="261" width="10.5703125" style="57" customWidth="1"/>
    <col min="262" max="262" width="6.28515625" style="57" customWidth="1"/>
    <col min="263" max="263" width="11.28515625" style="57" customWidth="1"/>
    <col min="264" max="264" width="10.140625" style="57" bestFit="1" customWidth="1"/>
    <col min="265" max="265" width="6.7109375" style="57" customWidth="1"/>
    <col min="266" max="267" width="10.7109375" style="57" customWidth="1"/>
    <col min="268" max="268" width="6.7109375" style="57" customWidth="1"/>
    <col min="269" max="269" width="10.42578125" style="57" customWidth="1"/>
    <col min="270" max="270" width="9.85546875" style="57" customWidth="1"/>
    <col min="271" max="271" width="6.5703125" style="57" customWidth="1"/>
    <col min="272" max="274" width="7.85546875" style="57" customWidth="1"/>
    <col min="275" max="276" width="10.7109375" style="57" customWidth="1"/>
    <col min="277" max="277" width="7" style="57" customWidth="1"/>
    <col min="278" max="278" width="11.42578125" style="57" customWidth="1"/>
    <col min="279" max="279" width="11.7109375" style="57" customWidth="1"/>
    <col min="280" max="280" width="7" style="57" customWidth="1"/>
    <col min="281" max="281" width="13.5703125" style="57" customWidth="1"/>
    <col min="282" max="282" width="13.28515625" style="57" customWidth="1"/>
    <col min="283" max="283" width="11.85546875" style="57" customWidth="1"/>
    <col min="284" max="284" width="13.7109375" style="57" customWidth="1"/>
    <col min="285" max="285" width="13.42578125" style="57" customWidth="1"/>
    <col min="286" max="286" width="13.28515625" style="57" customWidth="1"/>
    <col min="287" max="287" width="13.140625" style="57" customWidth="1"/>
    <col min="288" max="288" width="12.85546875" style="57" customWidth="1"/>
    <col min="289" max="289" width="12.7109375" style="57" customWidth="1"/>
    <col min="290" max="512" width="9.140625" style="57"/>
    <col min="513" max="513" width="3" style="57" bestFit="1" customWidth="1"/>
    <col min="514" max="514" width="22.85546875" style="57" customWidth="1"/>
    <col min="515" max="515" width="7.7109375" style="57" bestFit="1" customWidth="1"/>
    <col min="516" max="516" width="10.42578125" style="57" customWidth="1"/>
    <col min="517" max="517" width="10.5703125" style="57" customWidth="1"/>
    <col min="518" max="518" width="6.28515625" style="57" customWidth="1"/>
    <col min="519" max="519" width="11.28515625" style="57" customWidth="1"/>
    <col min="520" max="520" width="10.140625" style="57" bestFit="1" customWidth="1"/>
    <col min="521" max="521" width="6.7109375" style="57" customWidth="1"/>
    <col min="522" max="523" width="10.7109375" style="57" customWidth="1"/>
    <col min="524" max="524" width="6.7109375" style="57" customWidth="1"/>
    <col min="525" max="525" width="10.42578125" style="57" customWidth="1"/>
    <col min="526" max="526" width="9.85546875" style="57" customWidth="1"/>
    <col min="527" max="527" width="6.5703125" style="57" customWidth="1"/>
    <col min="528" max="530" width="7.85546875" style="57" customWidth="1"/>
    <col min="531" max="532" width="10.7109375" style="57" customWidth="1"/>
    <col min="533" max="533" width="7" style="57" customWidth="1"/>
    <col min="534" max="534" width="11.42578125" style="57" customWidth="1"/>
    <col min="535" max="535" width="11.7109375" style="57" customWidth="1"/>
    <col min="536" max="536" width="7" style="57" customWidth="1"/>
    <col min="537" max="537" width="13.5703125" style="57" customWidth="1"/>
    <col min="538" max="538" width="13.28515625" style="57" customWidth="1"/>
    <col min="539" max="539" width="11.85546875" style="57" customWidth="1"/>
    <col min="540" max="540" width="13.7109375" style="57" customWidth="1"/>
    <col min="541" max="541" width="13.42578125" style="57" customWidth="1"/>
    <col min="542" max="542" width="13.28515625" style="57" customWidth="1"/>
    <col min="543" max="543" width="13.140625" style="57" customWidth="1"/>
    <col min="544" max="544" width="12.85546875" style="57" customWidth="1"/>
    <col min="545" max="545" width="12.7109375" style="57" customWidth="1"/>
    <col min="546" max="768" width="9.140625" style="57"/>
    <col min="769" max="769" width="3" style="57" bestFit="1" customWidth="1"/>
    <col min="770" max="770" width="22.85546875" style="57" customWidth="1"/>
    <col min="771" max="771" width="7.7109375" style="57" bestFit="1" customWidth="1"/>
    <col min="772" max="772" width="10.42578125" style="57" customWidth="1"/>
    <col min="773" max="773" width="10.5703125" style="57" customWidth="1"/>
    <col min="774" max="774" width="6.28515625" style="57" customWidth="1"/>
    <col min="775" max="775" width="11.28515625" style="57" customWidth="1"/>
    <col min="776" max="776" width="10.140625" style="57" bestFit="1" customWidth="1"/>
    <col min="777" max="777" width="6.7109375" style="57" customWidth="1"/>
    <col min="778" max="779" width="10.7109375" style="57" customWidth="1"/>
    <col min="780" max="780" width="6.7109375" style="57" customWidth="1"/>
    <col min="781" max="781" width="10.42578125" style="57" customWidth="1"/>
    <col min="782" max="782" width="9.85546875" style="57" customWidth="1"/>
    <col min="783" max="783" width="6.5703125" style="57" customWidth="1"/>
    <col min="784" max="786" width="7.85546875" style="57" customWidth="1"/>
    <col min="787" max="788" width="10.7109375" style="57" customWidth="1"/>
    <col min="789" max="789" width="7" style="57" customWidth="1"/>
    <col min="790" max="790" width="11.42578125" style="57" customWidth="1"/>
    <col min="791" max="791" width="11.7109375" style="57" customWidth="1"/>
    <col min="792" max="792" width="7" style="57" customWidth="1"/>
    <col min="793" max="793" width="13.5703125" style="57" customWidth="1"/>
    <col min="794" max="794" width="13.28515625" style="57" customWidth="1"/>
    <col min="795" max="795" width="11.85546875" style="57" customWidth="1"/>
    <col min="796" max="796" width="13.7109375" style="57" customWidth="1"/>
    <col min="797" max="797" width="13.42578125" style="57" customWidth="1"/>
    <col min="798" max="798" width="13.28515625" style="57" customWidth="1"/>
    <col min="799" max="799" width="13.140625" style="57" customWidth="1"/>
    <col min="800" max="800" width="12.85546875" style="57" customWidth="1"/>
    <col min="801" max="801" width="12.7109375" style="57" customWidth="1"/>
    <col min="802" max="1024" width="9.140625" style="57"/>
    <col min="1025" max="1025" width="3" style="57" bestFit="1" customWidth="1"/>
    <col min="1026" max="1026" width="22.85546875" style="57" customWidth="1"/>
    <col min="1027" max="1027" width="7.7109375" style="57" bestFit="1" customWidth="1"/>
    <col min="1028" max="1028" width="10.42578125" style="57" customWidth="1"/>
    <col min="1029" max="1029" width="10.5703125" style="57" customWidth="1"/>
    <col min="1030" max="1030" width="6.28515625" style="57" customWidth="1"/>
    <col min="1031" max="1031" width="11.28515625" style="57" customWidth="1"/>
    <col min="1032" max="1032" width="10.140625" style="57" bestFit="1" customWidth="1"/>
    <col min="1033" max="1033" width="6.7109375" style="57" customWidth="1"/>
    <col min="1034" max="1035" width="10.7109375" style="57" customWidth="1"/>
    <col min="1036" max="1036" width="6.7109375" style="57" customWidth="1"/>
    <col min="1037" max="1037" width="10.42578125" style="57" customWidth="1"/>
    <col min="1038" max="1038" width="9.85546875" style="57" customWidth="1"/>
    <col min="1039" max="1039" width="6.5703125" style="57" customWidth="1"/>
    <col min="1040" max="1042" width="7.85546875" style="57" customWidth="1"/>
    <col min="1043" max="1044" width="10.7109375" style="57" customWidth="1"/>
    <col min="1045" max="1045" width="7" style="57" customWidth="1"/>
    <col min="1046" max="1046" width="11.42578125" style="57" customWidth="1"/>
    <col min="1047" max="1047" width="11.7109375" style="57" customWidth="1"/>
    <col min="1048" max="1048" width="7" style="57" customWidth="1"/>
    <col min="1049" max="1049" width="13.5703125" style="57" customWidth="1"/>
    <col min="1050" max="1050" width="13.28515625" style="57" customWidth="1"/>
    <col min="1051" max="1051" width="11.85546875" style="57" customWidth="1"/>
    <col min="1052" max="1052" width="13.7109375" style="57" customWidth="1"/>
    <col min="1053" max="1053" width="13.42578125" style="57" customWidth="1"/>
    <col min="1054" max="1054" width="13.28515625" style="57" customWidth="1"/>
    <col min="1055" max="1055" width="13.140625" style="57" customWidth="1"/>
    <col min="1056" max="1056" width="12.85546875" style="57" customWidth="1"/>
    <col min="1057" max="1057" width="12.7109375" style="57" customWidth="1"/>
    <col min="1058" max="1280" width="9.140625" style="57"/>
    <col min="1281" max="1281" width="3" style="57" bestFit="1" customWidth="1"/>
    <col min="1282" max="1282" width="22.85546875" style="57" customWidth="1"/>
    <col min="1283" max="1283" width="7.7109375" style="57" bestFit="1" customWidth="1"/>
    <col min="1284" max="1284" width="10.42578125" style="57" customWidth="1"/>
    <col min="1285" max="1285" width="10.5703125" style="57" customWidth="1"/>
    <col min="1286" max="1286" width="6.28515625" style="57" customWidth="1"/>
    <col min="1287" max="1287" width="11.28515625" style="57" customWidth="1"/>
    <col min="1288" max="1288" width="10.140625" style="57" bestFit="1" customWidth="1"/>
    <col min="1289" max="1289" width="6.7109375" style="57" customWidth="1"/>
    <col min="1290" max="1291" width="10.7109375" style="57" customWidth="1"/>
    <col min="1292" max="1292" width="6.7109375" style="57" customWidth="1"/>
    <col min="1293" max="1293" width="10.42578125" style="57" customWidth="1"/>
    <col min="1294" max="1294" width="9.85546875" style="57" customWidth="1"/>
    <col min="1295" max="1295" width="6.5703125" style="57" customWidth="1"/>
    <col min="1296" max="1298" width="7.85546875" style="57" customWidth="1"/>
    <col min="1299" max="1300" width="10.7109375" style="57" customWidth="1"/>
    <col min="1301" max="1301" width="7" style="57" customWidth="1"/>
    <col min="1302" max="1302" width="11.42578125" style="57" customWidth="1"/>
    <col min="1303" max="1303" width="11.7109375" style="57" customWidth="1"/>
    <col min="1304" max="1304" width="7" style="57" customWidth="1"/>
    <col min="1305" max="1305" width="13.5703125" style="57" customWidth="1"/>
    <col min="1306" max="1306" width="13.28515625" style="57" customWidth="1"/>
    <col min="1307" max="1307" width="11.85546875" style="57" customWidth="1"/>
    <col min="1308" max="1308" width="13.7109375" style="57" customWidth="1"/>
    <col min="1309" max="1309" width="13.42578125" style="57" customWidth="1"/>
    <col min="1310" max="1310" width="13.28515625" style="57" customWidth="1"/>
    <col min="1311" max="1311" width="13.140625" style="57" customWidth="1"/>
    <col min="1312" max="1312" width="12.85546875" style="57" customWidth="1"/>
    <col min="1313" max="1313" width="12.7109375" style="57" customWidth="1"/>
    <col min="1314" max="1536" width="9.140625" style="57"/>
    <col min="1537" max="1537" width="3" style="57" bestFit="1" customWidth="1"/>
    <col min="1538" max="1538" width="22.85546875" style="57" customWidth="1"/>
    <col min="1539" max="1539" width="7.7109375" style="57" bestFit="1" customWidth="1"/>
    <col min="1540" max="1540" width="10.42578125" style="57" customWidth="1"/>
    <col min="1541" max="1541" width="10.5703125" style="57" customWidth="1"/>
    <col min="1542" max="1542" width="6.28515625" style="57" customWidth="1"/>
    <col min="1543" max="1543" width="11.28515625" style="57" customWidth="1"/>
    <col min="1544" max="1544" width="10.140625" style="57" bestFit="1" customWidth="1"/>
    <col min="1545" max="1545" width="6.7109375" style="57" customWidth="1"/>
    <col min="1546" max="1547" width="10.7109375" style="57" customWidth="1"/>
    <col min="1548" max="1548" width="6.7109375" style="57" customWidth="1"/>
    <col min="1549" max="1549" width="10.42578125" style="57" customWidth="1"/>
    <col min="1550" max="1550" width="9.85546875" style="57" customWidth="1"/>
    <col min="1551" max="1551" width="6.5703125" style="57" customWidth="1"/>
    <col min="1552" max="1554" width="7.85546875" style="57" customWidth="1"/>
    <col min="1555" max="1556" width="10.7109375" style="57" customWidth="1"/>
    <col min="1557" max="1557" width="7" style="57" customWidth="1"/>
    <col min="1558" max="1558" width="11.42578125" style="57" customWidth="1"/>
    <col min="1559" max="1559" width="11.7109375" style="57" customWidth="1"/>
    <col min="1560" max="1560" width="7" style="57" customWidth="1"/>
    <col min="1561" max="1561" width="13.5703125" style="57" customWidth="1"/>
    <col min="1562" max="1562" width="13.28515625" style="57" customWidth="1"/>
    <col min="1563" max="1563" width="11.85546875" style="57" customWidth="1"/>
    <col min="1564" max="1564" width="13.7109375" style="57" customWidth="1"/>
    <col min="1565" max="1565" width="13.42578125" style="57" customWidth="1"/>
    <col min="1566" max="1566" width="13.28515625" style="57" customWidth="1"/>
    <col min="1567" max="1567" width="13.140625" style="57" customWidth="1"/>
    <col min="1568" max="1568" width="12.85546875" style="57" customWidth="1"/>
    <col min="1569" max="1569" width="12.7109375" style="57" customWidth="1"/>
    <col min="1570" max="1792" width="9.140625" style="57"/>
    <col min="1793" max="1793" width="3" style="57" bestFit="1" customWidth="1"/>
    <col min="1794" max="1794" width="22.85546875" style="57" customWidth="1"/>
    <col min="1795" max="1795" width="7.7109375" style="57" bestFit="1" customWidth="1"/>
    <col min="1796" max="1796" width="10.42578125" style="57" customWidth="1"/>
    <col min="1797" max="1797" width="10.5703125" style="57" customWidth="1"/>
    <col min="1798" max="1798" width="6.28515625" style="57" customWidth="1"/>
    <col min="1799" max="1799" width="11.28515625" style="57" customWidth="1"/>
    <col min="1800" max="1800" width="10.140625" style="57" bestFit="1" customWidth="1"/>
    <col min="1801" max="1801" width="6.7109375" style="57" customWidth="1"/>
    <col min="1802" max="1803" width="10.7109375" style="57" customWidth="1"/>
    <col min="1804" max="1804" width="6.7109375" style="57" customWidth="1"/>
    <col min="1805" max="1805" width="10.42578125" style="57" customWidth="1"/>
    <col min="1806" max="1806" width="9.85546875" style="57" customWidth="1"/>
    <col min="1807" max="1807" width="6.5703125" style="57" customWidth="1"/>
    <col min="1808" max="1810" width="7.85546875" style="57" customWidth="1"/>
    <col min="1811" max="1812" width="10.7109375" style="57" customWidth="1"/>
    <col min="1813" max="1813" width="7" style="57" customWidth="1"/>
    <col min="1814" max="1814" width="11.42578125" style="57" customWidth="1"/>
    <col min="1815" max="1815" width="11.7109375" style="57" customWidth="1"/>
    <col min="1816" max="1816" width="7" style="57" customWidth="1"/>
    <col min="1817" max="1817" width="13.5703125" style="57" customWidth="1"/>
    <col min="1818" max="1818" width="13.28515625" style="57" customWidth="1"/>
    <col min="1819" max="1819" width="11.85546875" style="57" customWidth="1"/>
    <col min="1820" max="1820" width="13.7109375" style="57" customWidth="1"/>
    <col min="1821" max="1821" width="13.42578125" style="57" customWidth="1"/>
    <col min="1822" max="1822" width="13.28515625" style="57" customWidth="1"/>
    <col min="1823" max="1823" width="13.140625" style="57" customWidth="1"/>
    <col min="1824" max="1824" width="12.85546875" style="57" customWidth="1"/>
    <col min="1825" max="1825" width="12.7109375" style="57" customWidth="1"/>
    <col min="1826" max="2048" width="9.140625" style="57"/>
    <col min="2049" max="2049" width="3" style="57" bestFit="1" customWidth="1"/>
    <col min="2050" max="2050" width="22.85546875" style="57" customWidth="1"/>
    <col min="2051" max="2051" width="7.7109375" style="57" bestFit="1" customWidth="1"/>
    <col min="2052" max="2052" width="10.42578125" style="57" customWidth="1"/>
    <col min="2053" max="2053" width="10.5703125" style="57" customWidth="1"/>
    <col min="2054" max="2054" width="6.28515625" style="57" customWidth="1"/>
    <col min="2055" max="2055" width="11.28515625" style="57" customWidth="1"/>
    <col min="2056" max="2056" width="10.140625" style="57" bestFit="1" customWidth="1"/>
    <col min="2057" max="2057" width="6.7109375" style="57" customWidth="1"/>
    <col min="2058" max="2059" width="10.7109375" style="57" customWidth="1"/>
    <col min="2060" max="2060" width="6.7109375" style="57" customWidth="1"/>
    <col min="2061" max="2061" width="10.42578125" style="57" customWidth="1"/>
    <col min="2062" max="2062" width="9.85546875" style="57" customWidth="1"/>
    <col min="2063" max="2063" width="6.5703125" style="57" customWidth="1"/>
    <col min="2064" max="2066" width="7.85546875" style="57" customWidth="1"/>
    <col min="2067" max="2068" width="10.7109375" style="57" customWidth="1"/>
    <col min="2069" max="2069" width="7" style="57" customWidth="1"/>
    <col min="2070" max="2070" width="11.42578125" style="57" customWidth="1"/>
    <col min="2071" max="2071" width="11.7109375" style="57" customWidth="1"/>
    <col min="2072" max="2072" width="7" style="57" customWidth="1"/>
    <col min="2073" max="2073" width="13.5703125" style="57" customWidth="1"/>
    <col min="2074" max="2074" width="13.28515625" style="57" customWidth="1"/>
    <col min="2075" max="2075" width="11.85546875" style="57" customWidth="1"/>
    <col min="2076" max="2076" width="13.7109375" style="57" customWidth="1"/>
    <col min="2077" max="2077" width="13.42578125" style="57" customWidth="1"/>
    <col min="2078" max="2078" width="13.28515625" style="57" customWidth="1"/>
    <col min="2079" max="2079" width="13.140625" style="57" customWidth="1"/>
    <col min="2080" max="2080" width="12.85546875" style="57" customWidth="1"/>
    <col min="2081" max="2081" width="12.7109375" style="57" customWidth="1"/>
    <col min="2082" max="2304" width="9.140625" style="57"/>
    <col min="2305" max="2305" width="3" style="57" bestFit="1" customWidth="1"/>
    <col min="2306" max="2306" width="22.85546875" style="57" customWidth="1"/>
    <col min="2307" max="2307" width="7.7109375" style="57" bestFit="1" customWidth="1"/>
    <col min="2308" max="2308" width="10.42578125" style="57" customWidth="1"/>
    <col min="2309" max="2309" width="10.5703125" style="57" customWidth="1"/>
    <col min="2310" max="2310" width="6.28515625" style="57" customWidth="1"/>
    <col min="2311" max="2311" width="11.28515625" style="57" customWidth="1"/>
    <col min="2312" max="2312" width="10.140625" style="57" bestFit="1" customWidth="1"/>
    <col min="2313" max="2313" width="6.7109375" style="57" customWidth="1"/>
    <col min="2314" max="2315" width="10.7109375" style="57" customWidth="1"/>
    <col min="2316" max="2316" width="6.7109375" style="57" customWidth="1"/>
    <col min="2317" max="2317" width="10.42578125" style="57" customWidth="1"/>
    <col min="2318" max="2318" width="9.85546875" style="57" customWidth="1"/>
    <col min="2319" max="2319" width="6.5703125" style="57" customWidth="1"/>
    <col min="2320" max="2322" width="7.85546875" style="57" customWidth="1"/>
    <col min="2323" max="2324" width="10.7109375" style="57" customWidth="1"/>
    <col min="2325" max="2325" width="7" style="57" customWidth="1"/>
    <col min="2326" max="2326" width="11.42578125" style="57" customWidth="1"/>
    <col min="2327" max="2327" width="11.7109375" style="57" customWidth="1"/>
    <col min="2328" max="2328" width="7" style="57" customWidth="1"/>
    <col min="2329" max="2329" width="13.5703125" style="57" customWidth="1"/>
    <col min="2330" max="2330" width="13.28515625" style="57" customWidth="1"/>
    <col min="2331" max="2331" width="11.85546875" style="57" customWidth="1"/>
    <col min="2332" max="2332" width="13.7109375" style="57" customWidth="1"/>
    <col min="2333" max="2333" width="13.42578125" style="57" customWidth="1"/>
    <col min="2334" max="2334" width="13.28515625" style="57" customWidth="1"/>
    <col min="2335" max="2335" width="13.140625" style="57" customWidth="1"/>
    <col min="2336" max="2336" width="12.85546875" style="57" customWidth="1"/>
    <col min="2337" max="2337" width="12.7109375" style="57" customWidth="1"/>
    <col min="2338" max="2560" width="9.140625" style="57"/>
    <col min="2561" max="2561" width="3" style="57" bestFit="1" customWidth="1"/>
    <col min="2562" max="2562" width="22.85546875" style="57" customWidth="1"/>
    <col min="2563" max="2563" width="7.7109375" style="57" bestFit="1" customWidth="1"/>
    <col min="2564" max="2564" width="10.42578125" style="57" customWidth="1"/>
    <col min="2565" max="2565" width="10.5703125" style="57" customWidth="1"/>
    <col min="2566" max="2566" width="6.28515625" style="57" customWidth="1"/>
    <col min="2567" max="2567" width="11.28515625" style="57" customWidth="1"/>
    <col min="2568" max="2568" width="10.140625" style="57" bestFit="1" customWidth="1"/>
    <col min="2569" max="2569" width="6.7109375" style="57" customWidth="1"/>
    <col min="2570" max="2571" width="10.7109375" style="57" customWidth="1"/>
    <col min="2572" max="2572" width="6.7109375" style="57" customWidth="1"/>
    <col min="2573" max="2573" width="10.42578125" style="57" customWidth="1"/>
    <col min="2574" max="2574" width="9.85546875" style="57" customWidth="1"/>
    <col min="2575" max="2575" width="6.5703125" style="57" customWidth="1"/>
    <col min="2576" max="2578" width="7.85546875" style="57" customWidth="1"/>
    <col min="2579" max="2580" width="10.7109375" style="57" customWidth="1"/>
    <col min="2581" max="2581" width="7" style="57" customWidth="1"/>
    <col min="2582" max="2582" width="11.42578125" style="57" customWidth="1"/>
    <col min="2583" max="2583" width="11.7109375" style="57" customWidth="1"/>
    <col min="2584" max="2584" width="7" style="57" customWidth="1"/>
    <col min="2585" max="2585" width="13.5703125" style="57" customWidth="1"/>
    <col min="2586" max="2586" width="13.28515625" style="57" customWidth="1"/>
    <col min="2587" max="2587" width="11.85546875" style="57" customWidth="1"/>
    <col min="2588" max="2588" width="13.7109375" style="57" customWidth="1"/>
    <col min="2589" max="2589" width="13.42578125" style="57" customWidth="1"/>
    <col min="2590" max="2590" width="13.28515625" style="57" customWidth="1"/>
    <col min="2591" max="2591" width="13.140625" style="57" customWidth="1"/>
    <col min="2592" max="2592" width="12.85546875" style="57" customWidth="1"/>
    <col min="2593" max="2593" width="12.7109375" style="57" customWidth="1"/>
    <col min="2594" max="2816" width="9.140625" style="57"/>
    <col min="2817" max="2817" width="3" style="57" bestFit="1" customWidth="1"/>
    <col min="2818" max="2818" width="22.85546875" style="57" customWidth="1"/>
    <col min="2819" max="2819" width="7.7109375" style="57" bestFit="1" customWidth="1"/>
    <col min="2820" max="2820" width="10.42578125" style="57" customWidth="1"/>
    <col min="2821" max="2821" width="10.5703125" style="57" customWidth="1"/>
    <col min="2822" max="2822" width="6.28515625" style="57" customWidth="1"/>
    <col min="2823" max="2823" width="11.28515625" style="57" customWidth="1"/>
    <col min="2824" max="2824" width="10.140625" style="57" bestFit="1" customWidth="1"/>
    <col min="2825" max="2825" width="6.7109375" style="57" customWidth="1"/>
    <col min="2826" max="2827" width="10.7109375" style="57" customWidth="1"/>
    <col min="2828" max="2828" width="6.7109375" style="57" customWidth="1"/>
    <col min="2829" max="2829" width="10.42578125" style="57" customWidth="1"/>
    <col min="2830" max="2830" width="9.85546875" style="57" customWidth="1"/>
    <col min="2831" max="2831" width="6.5703125" style="57" customWidth="1"/>
    <col min="2832" max="2834" width="7.85546875" style="57" customWidth="1"/>
    <col min="2835" max="2836" width="10.7109375" style="57" customWidth="1"/>
    <col min="2837" max="2837" width="7" style="57" customWidth="1"/>
    <col min="2838" max="2838" width="11.42578125" style="57" customWidth="1"/>
    <col min="2839" max="2839" width="11.7109375" style="57" customWidth="1"/>
    <col min="2840" max="2840" width="7" style="57" customWidth="1"/>
    <col min="2841" max="2841" width="13.5703125" style="57" customWidth="1"/>
    <col min="2842" max="2842" width="13.28515625" style="57" customWidth="1"/>
    <col min="2843" max="2843" width="11.85546875" style="57" customWidth="1"/>
    <col min="2844" max="2844" width="13.7109375" style="57" customWidth="1"/>
    <col min="2845" max="2845" width="13.42578125" style="57" customWidth="1"/>
    <col min="2846" max="2846" width="13.28515625" style="57" customWidth="1"/>
    <col min="2847" max="2847" width="13.140625" style="57" customWidth="1"/>
    <col min="2848" max="2848" width="12.85546875" style="57" customWidth="1"/>
    <col min="2849" max="2849" width="12.7109375" style="57" customWidth="1"/>
    <col min="2850" max="3072" width="9.140625" style="57"/>
    <col min="3073" max="3073" width="3" style="57" bestFit="1" customWidth="1"/>
    <col min="3074" max="3074" width="22.85546875" style="57" customWidth="1"/>
    <col min="3075" max="3075" width="7.7109375" style="57" bestFit="1" customWidth="1"/>
    <col min="3076" max="3076" width="10.42578125" style="57" customWidth="1"/>
    <col min="3077" max="3077" width="10.5703125" style="57" customWidth="1"/>
    <col min="3078" max="3078" width="6.28515625" style="57" customWidth="1"/>
    <col min="3079" max="3079" width="11.28515625" style="57" customWidth="1"/>
    <col min="3080" max="3080" width="10.140625" style="57" bestFit="1" customWidth="1"/>
    <col min="3081" max="3081" width="6.7109375" style="57" customWidth="1"/>
    <col min="3082" max="3083" width="10.7109375" style="57" customWidth="1"/>
    <col min="3084" max="3084" width="6.7109375" style="57" customWidth="1"/>
    <col min="3085" max="3085" width="10.42578125" style="57" customWidth="1"/>
    <col min="3086" max="3086" width="9.85546875" style="57" customWidth="1"/>
    <col min="3087" max="3087" width="6.5703125" style="57" customWidth="1"/>
    <col min="3088" max="3090" width="7.85546875" style="57" customWidth="1"/>
    <col min="3091" max="3092" width="10.7109375" style="57" customWidth="1"/>
    <col min="3093" max="3093" width="7" style="57" customWidth="1"/>
    <col min="3094" max="3094" width="11.42578125" style="57" customWidth="1"/>
    <col min="3095" max="3095" width="11.7109375" style="57" customWidth="1"/>
    <col min="3096" max="3096" width="7" style="57" customWidth="1"/>
    <col min="3097" max="3097" width="13.5703125" style="57" customWidth="1"/>
    <col min="3098" max="3098" width="13.28515625" style="57" customWidth="1"/>
    <col min="3099" max="3099" width="11.85546875" style="57" customWidth="1"/>
    <col min="3100" max="3100" width="13.7109375" style="57" customWidth="1"/>
    <col min="3101" max="3101" width="13.42578125" style="57" customWidth="1"/>
    <col min="3102" max="3102" width="13.28515625" style="57" customWidth="1"/>
    <col min="3103" max="3103" width="13.140625" style="57" customWidth="1"/>
    <col min="3104" max="3104" width="12.85546875" style="57" customWidth="1"/>
    <col min="3105" max="3105" width="12.7109375" style="57" customWidth="1"/>
    <col min="3106" max="3328" width="9.140625" style="57"/>
    <col min="3329" max="3329" width="3" style="57" bestFit="1" customWidth="1"/>
    <col min="3330" max="3330" width="22.85546875" style="57" customWidth="1"/>
    <col min="3331" max="3331" width="7.7109375" style="57" bestFit="1" customWidth="1"/>
    <col min="3332" max="3332" width="10.42578125" style="57" customWidth="1"/>
    <col min="3333" max="3333" width="10.5703125" style="57" customWidth="1"/>
    <col min="3334" max="3334" width="6.28515625" style="57" customWidth="1"/>
    <col min="3335" max="3335" width="11.28515625" style="57" customWidth="1"/>
    <col min="3336" max="3336" width="10.140625" style="57" bestFit="1" customWidth="1"/>
    <col min="3337" max="3337" width="6.7109375" style="57" customWidth="1"/>
    <col min="3338" max="3339" width="10.7109375" style="57" customWidth="1"/>
    <col min="3340" max="3340" width="6.7109375" style="57" customWidth="1"/>
    <col min="3341" max="3341" width="10.42578125" style="57" customWidth="1"/>
    <col min="3342" max="3342" width="9.85546875" style="57" customWidth="1"/>
    <col min="3343" max="3343" width="6.5703125" style="57" customWidth="1"/>
    <col min="3344" max="3346" width="7.85546875" style="57" customWidth="1"/>
    <col min="3347" max="3348" width="10.7109375" style="57" customWidth="1"/>
    <col min="3349" max="3349" width="7" style="57" customWidth="1"/>
    <col min="3350" max="3350" width="11.42578125" style="57" customWidth="1"/>
    <col min="3351" max="3351" width="11.7109375" style="57" customWidth="1"/>
    <col min="3352" max="3352" width="7" style="57" customWidth="1"/>
    <col min="3353" max="3353" width="13.5703125" style="57" customWidth="1"/>
    <col min="3354" max="3354" width="13.28515625" style="57" customWidth="1"/>
    <col min="3355" max="3355" width="11.85546875" style="57" customWidth="1"/>
    <col min="3356" max="3356" width="13.7109375" style="57" customWidth="1"/>
    <col min="3357" max="3357" width="13.42578125" style="57" customWidth="1"/>
    <col min="3358" max="3358" width="13.28515625" style="57" customWidth="1"/>
    <col min="3359" max="3359" width="13.140625" style="57" customWidth="1"/>
    <col min="3360" max="3360" width="12.85546875" style="57" customWidth="1"/>
    <col min="3361" max="3361" width="12.7109375" style="57" customWidth="1"/>
    <col min="3362" max="3584" width="9.140625" style="57"/>
    <col min="3585" max="3585" width="3" style="57" bestFit="1" customWidth="1"/>
    <col min="3586" max="3586" width="22.85546875" style="57" customWidth="1"/>
    <col min="3587" max="3587" width="7.7109375" style="57" bestFit="1" customWidth="1"/>
    <col min="3588" max="3588" width="10.42578125" style="57" customWidth="1"/>
    <col min="3589" max="3589" width="10.5703125" style="57" customWidth="1"/>
    <col min="3590" max="3590" width="6.28515625" style="57" customWidth="1"/>
    <col min="3591" max="3591" width="11.28515625" style="57" customWidth="1"/>
    <col min="3592" max="3592" width="10.140625" style="57" bestFit="1" customWidth="1"/>
    <col min="3593" max="3593" width="6.7109375" style="57" customWidth="1"/>
    <col min="3594" max="3595" width="10.7109375" style="57" customWidth="1"/>
    <col min="3596" max="3596" width="6.7109375" style="57" customWidth="1"/>
    <col min="3597" max="3597" width="10.42578125" style="57" customWidth="1"/>
    <col min="3598" max="3598" width="9.85546875" style="57" customWidth="1"/>
    <col min="3599" max="3599" width="6.5703125" style="57" customWidth="1"/>
    <col min="3600" max="3602" width="7.85546875" style="57" customWidth="1"/>
    <col min="3603" max="3604" width="10.7109375" style="57" customWidth="1"/>
    <col min="3605" max="3605" width="7" style="57" customWidth="1"/>
    <col min="3606" max="3606" width="11.42578125" style="57" customWidth="1"/>
    <col min="3607" max="3607" width="11.7109375" style="57" customWidth="1"/>
    <col min="3608" max="3608" width="7" style="57" customWidth="1"/>
    <col min="3609" max="3609" width="13.5703125" style="57" customWidth="1"/>
    <col min="3610" max="3610" width="13.28515625" style="57" customWidth="1"/>
    <col min="3611" max="3611" width="11.85546875" style="57" customWidth="1"/>
    <col min="3612" max="3612" width="13.7109375" style="57" customWidth="1"/>
    <col min="3613" max="3613" width="13.42578125" style="57" customWidth="1"/>
    <col min="3614" max="3614" width="13.28515625" style="57" customWidth="1"/>
    <col min="3615" max="3615" width="13.140625" style="57" customWidth="1"/>
    <col min="3616" max="3616" width="12.85546875" style="57" customWidth="1"/>
    <col min="3617" max="3617" width="12.7109375" style="57" customWidth="1"/>
    <col min="3618" max="3840" width="9.140625" style="57"/>
    <col min="3841" max="3841" width="3" style="57" bestFit="1" customWidth="1"/>
    <col min="3842" max="3842" width="22.85546875" style="57" customWidth="1"/>
    <col min="3843" max="3843" width="7.7109375" style="57" bestFit="1" customWidth="1"/>
    <col min="3844" max="3844" width="10.42578125" style="57" customWidth="1"/>
    <col min="3845" max="3845" width="10.5703125" style="57" customWidth="1"/>
    <col min="3846" max="3846" width="6.28515625" style="57" customWidth="1"/>
    <col min="3847" max="3847" width="11.28515625" style="57" customWidth="1"/>
    <col min="3848" max="3848" width="10.140625" style="57" bestFit="1" customWidth="1"/>
    <col min="3849" max="3849" width="6.7109375" style="57" customWidth="1"/>
    <col min="3850" max="3851" width="10.7109375" style="57" customWidth="1"/>
    <col min="3852" max="3852" width="6.7109375" style="57" customWidth="1"/>
    <col min="3853" max="3853" width="10.42578125" style="57" customWidth="1"/>
    <col min="3854" max="3854" width="9.85546875" style="57" customWidth="1"/>
    <col min="3855" max="3855" width="6.5703125" style="57" customWidth="1"/>
    <col min="3856" max="3858" width="7.85546875" style="57" customWidth="1"/>
    <col min="3859" max="3860" width="10.7109375" style="57" customWidth="1"/>
    <col min="3861" max="3861" width="7" style="57" customWidth="1"/>
    <col min="3862" max="3862" width="11.42578125" style="57" customWidth="1"/>
    <col min="3863" max="3863" width="11.7109375" style="57" customWidth="1"/>
    <col min="3864" max="3864" width="7" style="57" customWidth="1"/>
    <col min="3865" max="3865" width="13.5703125" style="57" customWidth="1"/>
    <col min="3866" max="3866" width="13.28515625" style="57" customWidth="1"/>
    <col min="3867" max="3867" width="11.85546875" style="57" customWidth="1"/>
    <col min="3868" max="3868" width="13.7109375" style="57" customWidth="1"/>
    <col min="3869" max="3869" width="13.42578125" style="57" customWidth="1"/>
    <col min="3870" max="3870" width="13.28515625" style="57" customWidth="1"/>
    <col min="3871" max="3871" width="13.140625" style="57" customWidth="1"/>
    <col min="3872" max="3872" width="12.85546875" style="57" customWidth="1"/>
    <col min="3873" max="3873" width="12.7109375" style="57" customWidth="1"/>
    <col min="3874" max="4096" width="9.140625" style="57"/>
    <col min="4097" max="4097" width="3" style="57" bestFit="1" customWidth="1"/>
    <col min="4098" max="4098" width="22.85546875" style="57" customWidth="1"/>
    <col min="4099" max="4099" width="7.7109375" style="57" bestFit="1" customWidth="1"/>
    <col min="4100" max="4100" width="10.42578125" style="57" customWidth="1"/>
    <col min="4101" max="4101" width="10.5703125" style="57" customWidth="1"/>
    <col min="4102" max="4102" width="6.28515625" style="57" customWidth="1"/>
    <col min="4103" max="4103" width="11.28515625" style="57" customWidth="1"/>
    <col min="4104" max="4104" width="10.140625" style="57" bestFit="1" customWidth="1"/>
    <col min="4105" max="4105" width="6.7109375" style="57" customWidth="1"/>
    <col min="4106" max="4107" width="10.7109375" style="57" customWidth="1"/>
    <col min="4108" max="4108" width="6.7109375" style="57" customWidth="1"/>
    <col min="4109" max="4109" width="10.42578125" style="57" customWidth="1"/>
    <col min="4110" max="4110" width="9.85546875" style="57" customWidth="1"/>
    <col min="4111" max="4111" width="6.5703125" style="57" customWidth="1"/>
    <col min="4112" max="4114" width="7.85546875" style="57" customWidth="1"/>
    <col min="4115" max="4116" width="10.7109375" style="57" customWidth="1"/>
    <col min="4117" max="4117" width="7" style="57" customWidth="1"/>
    <col min="4118" max="4118" width="11.42578125" style="57" customWidth="1"/>
    <col min="4119" max="4119" width="11.7109375" style="57" customWidth="1"/>
    <col min="4120" max="4120" width="7" style="57" customWidth="1"/>
    <col min="4121" max="4121" width="13.5703125" style="57" customWidth="1"/>
    <col min="4122" max="4122" width="13.28515625" style="57" customWidth="1"/>
    <col min="4123" max="4123" width="11.85546875" style="57" customWidth="1"/>
    <col min="4124" max="4124" width="13.7109375" style="57" customWidth="1"/>
    <col min="4125" max="4125" width="13.42578125" style="57" customWidth="1"/>
    <col min="4126" max="4126" width="13.28515625" style="57" customWidth="1"/>
    <col min="4127" max="4127" width="13.140625" style="57" customWidth="1"/>
    <col min="4128" max="4128" width="12.85546875" style="57" customWidth="1"/>
    <col min="4129" max="4129" width="12.7109375" style="57" customWidth="1"/>
    <col min="4130" max="4352" width="9.140625" style="57"/>
    <col min="4353" max="4353" width="3" style="57" bestFit="1" customWidth="1"/>
    <col min="4354" max="4354" width="22.85546875" style="57" customWidth="1"/>
    <col min="4355" max="4355" width="7.7109375" style="57" bestFit="1" customWidth="1"/>
    <col min="4356" max="4356" width="10.42578125" style="57" customWidth="1"/>
    <col min="4357" max="4357" width="10.5703125" style="57" customWidth="1"/>
    <col min="4358" max="4358" width="6.28515625" style="57" customWidth="1"/>
    <col min="4359" max="4359" width="11.28515625" style="57" customWidth="1"/>
    <col min="4360" max="4360" width="10.140625" style="57" bestFit="1" customWidth="1"/>
    <col min="4361" max="4361" width="6.7109375" style="57" customWidth="1"/>
    <col min="4362" max="4363" width="10.7109375" style="57" customWidth="1"/>
    <col min="4364" max="4364" width="6.7109375" style="57" customWidth="1"/>
    <col min="4365" max="4365" width="10.42578125" style="57" customWidth="1"/>
    <col min="4366" max="4366" width="9.85546875" style="57" customWidth="1"/>
    <col min="4367" max="4367" width="6.5703125" style="57" customWidth="1"/>
    <col min="4368" max="4370" width="7.85546875" style="57" customWidth="1"/>
    <col min="4371" max="4372" width="10.7109375" style="57" customWidth="1"/>
    <col min="4373" max="4373" width="7" style="57" customWidth="1"/>
    <col min="4374" max="4374" width="11.42578125" style="57" customWidth="1"/>
    <col min="4375" max="4375" width="11.7109375" style="57" customWidth="1"/>
    <col min="4376" max="4376" width="7" style="57" customWidth="1"/>
    <col min="4377" max="4377" width="13.5703125" style="57" customWidth="1"/>
    <col min="4378" max="4378" width="13.28515625" style="57" customWidth="1"/>
    <col min="4379" max="4379" width="11.85546875" style="57" customWidth="1"/>
    <col min="4380" max="4380" width="13.7109375" style="57" customWidth="1"/>
    <col min="4381" max="4381" width="13.42578125" style="57" customWidth="1"/>
    <col min="4382" max="4382" width="13.28515625" style="57" customWidth="1"/>
    <col min="4383" max="4383" width="13.140625" style="57" customWidth="1"/>
    <col min="4384" max="4384" width="12.85546875" style="57" customWidth="1"/>
    <col min="4385" max="4385" width="12.7109375" style="57" customWidth="1"/>
    <col min="4386" max="4608" width="9.140625" style="57"/>
    <col min="4609" max="4609" width="3" style="57" bestFit="1" customWidth="1"/>
    <col min="4610" max="4610" width="22.85546875" style="57" customWidth="1"/>
    <col min="4611" max="4611" width="7.7109375" style="57" bestFit="1" customWidth="1"/>
    <col min="4612" max="4612" width="10.42578125" style="57" customWidth="1"/>
    <col min="4613" max="4613" width="10.5703125" style="57" customWidth="1"/>
    <col min="4614" max="4614" width="6.28515625" style="57" customWidth="1"/>
    <col min="4615" max="4615" width="11.28515625" style="57" customWidth="1"/>
    <col min="4616" max="4616" width="10.140625" style="57" bestFit="1" customWidth="1"/>
    <col min="4617" max="4617" width="6.7109375" style="57" customWidth="1"/>
    <col min="4618" max="4619" width="10.7109375" style="57" customWidth="1"/>
    <col min="4620" max="4620" width="6.7109375" style="57" customWidth="1"/>
    <col min="4621" max="4621" width="10.42578125" style="57" customWidth="1"/>
    <col min="4622" max="4622" width="9.85546875" style="57" customWidth="1"/>
    <col min="4623" max="4623" width="6.5703125" style="57" customWidth="1"/>
    <col min="4624" max="4626" width="7.85546875" style="57" customWidth="1"/>
    <col min="4627" max="4628" width="10.7109375" style="57" customWidth="1"/>
    <col min="4629" max="4629" width="7" style="57" customWidth="1"/>
    <col min="4630" max="4630" width="11.42578125" style="57" customWidth="1"/>
    <col min="4631" max="4631" width="11.7109375" style="57" customWidth="1"/>
    <col min="4632" max="4632" width="7" style="57" customWidth="1"/>
    <col min="4633" max="4633" width="13.5703125" style="57" customWidth="1"/>
    <col min="4634" max="4634" width="13.28515625" style="57" customWidth="1"/>
    <col min="4635" max="4635" width="11.85546875" style="57" customWidth="1"/>
    <col min="4636" max="4636" width="13.7109375" style="57" customWidth="1"/>
    <col min="4637" max="4637" width="13.42578125" style="57" customWidth="1"/>
    <col min="4638" max="4638" width="13.28515625" style="57" customWidth="1"/>
    <col min="4639" max="4639" width="13.140625" style="57" customWidth="1"/>
    <col min="4640" max="4640" width="12.85546875" style="57" customWidth="1"/>
    <col min="4641" max="4641" width="12.7109375" style="57" customWidth="1"/>
    <col min="4642" max="4864" width="9.140625" style="57"/>
    <col min="4865" max="4865" width="3" style="57" bestFit="1" customWidth="1"/>
    <col min="4866" max="4866" width="22.85546875" style="57" customWidth="1"/>
    <col min="4867" max="4867" width="7.7109375" style="57" bestFit="1" customWidth="1"/>
    <col min="4868" max="4868" width="10.42578125" style="57" customWidth="1"/>
    <col min="4869" max="4869" width="10.5703125" style="57" customWidth="1"/>
    <col min="4870" max="4870" width="6.28515625" style="57" customWidth="1"/>
    <col min="4871" max="4871" width="11.28515625" style="57" customWidth="1"/>
    <col min="4872" max="4872" width="10.140625" style="57" bestFit="1" customWidth="1"/>
    <col min="4873" max="4873" width="6.7109375" style="57" customWidth="1"/>
    <col min="4874" max="4875" width="10.7109375" style="57" customWidth="1"/>
    <col min="4876" max="4876" width="6.7109375" style="57" customWidth="1"/>
    <col min="4877" max="4877" width="10.42578125" style="57" customWidth="1"/>
    <col min="4878" max="4878" width="9.85546875" style="57" customWidth="1"/>
    <col min="4879" max="4879" width="6.5703125" style="57" customWidth="1"/>
    <col min="4880" max="4882" width="7.85546875" style="57" customWidth="1"/>
    <col min="4883" max="4884" width="10.7109375" style="57" customWidth="1"/>
    <col min="4885" max="4885" width="7" style="57" customWidth="1"/>
    <col min="4886" max="4886" width="11.42578125" style="57" customWidth="1"/>
    <col min="4887" max="4887" width="11.7109375" style="57" customWidth="1"/>
    <col min="4888" max="4888" width="7" style="57" customWidth="1"/>
    <col min="4889" max="4889" width="13.5703125" style="57" customWidth="1"/>
    <col min="4890" max="4890" width="13.28515625" style="57" customWidth="1"/>
    <col min="4891" max="4891" width="11.85546875" style="57" customWidth="1"/>
    <col min="4892" max="4892" width="13.7109375" style="57" customWidth="1"/>
    <col min="4893" max="4893" width="13.42578125" style="57" customWidth="1"/>
    <col min="4894" max="4894" width="13.28515625" style="57" customWidth="1"/>
    <col min="4895" max="4895" width="13.140625" style="57" customWidth="1"/>
    <col min="4896" max="4896" width="12.85546875" style="57" customWidth="1"/>
    <col min="4897" max="4897" width="12.7109375" style="57" customWidth="1"/>
    <col min="4898" max="5120" width="9.140625" style="57"/>
    <col min="5121" max="5121" width="3" style="57" bestFit="1" customWidth="1"/>
    <col min="5122" max="5122" width="22.85546875" style="57" customWidth="1"/>
    <col min="5123" max="5123" width="7.7109375" style="57" bestFit="1" customWidth="1"/>
    <col min="5124" max="5124" width="10.42578125" style="57" customWidth="1"/>
    <col min="5125" max="5125" width="10.5703125" style="57" customWidth="1"/>
    <col min="5126" max="5126" width="6.28515625" style="57" customWidth="1"/>
    <col min="5127" max="5127" width="11.28515625" style="57" customWidth="1"/>
    <col min="5128" max="5128" width="10.140625" style="57" bestFit="1" customWidth="1"/>
    <col min="5129" max="5129" width="6.7109375" style="57" customWidth="1"/>
    <col min="5130" max="5131" width="10.7109375" style="57" customWidth="1"/>
    <col min="5132" max="5132" width="6.7109375" style="57" customWidth="1"/>
    <col min="5133" max="5133" width="10.42578125" style="57" customWidth="1"/>
    <col min="5134" max="5134" width="9.85546875" style="57" customWidth="1"/>
    <col min="5135" max="5135" width="6.5703125" style="57" customWidth="1"/>
    <col min="5136" max="5138" width="7.85546875" style="57" customWidth="1"/>
    <col min="5139" max="5140" width="10.7109375" style="57" customWidth="1"/>
    <col min="5141" max="5141" width="7" style="57" customWidth="1"/>
    <col min="5142" max="5142" width="11.42578125" style="57" customWidth="1"/>
    <col min="5143" max="5143" width="11.7109375" style="57" customWidth="1"/>
    <col min="5144" max="5144" width="7" style="57" customWidth="1"/>
    <col min="5145" max="5145" width="13.5703125" style="57" customWidth="1"/>
    <col min="5146" max="5146" width="13.28515625" style="57" customWidth="1"/>
    <col min="5147" max="5147" width="11.85546875" style="57" customWidth="1"/>
    <col min="5148" max="5148" width="13.7109375" style="57" customWidth="1"/>
    <col min="5149" max="5149" width="13.42578125" style="57" customWidth="1"/>
    <col min="5150" max="5150" width="13.28515625" style="57" customWidth="1"/>
    <col min="5151" max="5151" width="13.140625" style="57" customWidth="1"/>
    <col min="5152" max="5152" width="12.85546875" style="57" customWidth="1"/>
    <col min="5153" max="5153" width="12.7109375" style="57" customWidth="1"/>
    <col min="5154" max="5376" width="9.140625" style="57"/>
    <col min="5377" max="5377" width="3" style="57" bestFit="1" customWidth="1"/>
    <col min="5378" max="5378" width="22.85546875" style="57" customWidth="1"/>
    <col min="5379" max="5379" width="7.7109375" style="57" bestFit="1" customWidth="1"/>
    <col min="5380" max="5380" width="10.42578125" style="57" customWidth="1"/>
    <col min="5381" max="5381" width="10.5703125" style="57" customWidth="1"/>
    <col min="5382" max="5382" width="6.28515625" style="57" customWidth="1"/>
    <col min="5383" max="5383" width="11.28515625" style="57" customWidth="1"/>
    <col min="5384" max="5384" width="10.140625" style="57" bestFit="1" customWidth="1"/>
    <col min="5385" max="5385" width="6.7109375" style="57" customWidth="1"/>
    <col min="5386" max="5387" width="10.7109375" style="57" customWidth="1"/>
    <col min="5388" max="5388" width="6.7109375" style="57" customWidth="1"/>
    <col min="5389" max="5389" width="10.42578125" style="57" customWidth="1"/>
    <col min="5390" max="5390" width="9.85546875" style="57" customWidth="1"/>
    <col min="5391" max="5391" width="6.5703125" style="57" customWidth="1"/>
    <col min="5392" max="5394" width="7.85546875" style="57" customWidth="1"/>
    <col min="5395" max="5396" width="10.7109375" style="57" customWidth="1"/>
    <col min="5397" max="5397" width="7" style="57" customWidth="1"/>
    <col min="5398" max="5398" width="11.42578125" style="57" customWidth="1"/>
    <col min="5399" max="5399" width="11.7109375" style="57" customWidth="1"/>
    <col min="5400" max="5400" width="7" style="57" customWidth="1"/>
    <col min="5401" max="5401" width="13.5703125" style="57" customWidth="1"/>
    <col min="5402" max="5402" width="13.28515625" style="57" customWidth="1"/>
    <col min="5403" max="5403" width="11.85546875" style="57" customWidth="1"/>
    <col min="5404" max="5404" width="13.7109375" style="57" customWidth="1"/>
    <col min="5405" max="5405" width="13.42578125" style="57" customWidth="1"/>
    <col min="5406" max="5406" width="13.28515625" style="57" customWidth="1"/>
    <col min="5407" max="5407" width="13.140625" style="57" customWidth="1"/>
    <col min="5408" max="5408" width="12.85546875" style="57" customWidth="1"/>
    <col min="5409" max="5409" width="12.7109375" style="57" customWidth="1"/>
    <col min="5410" max="5632" width="9.140625" style="57"/>
    <col min="5633" max="5633" width="3" style="57" bestFit="1" customWidth="1"/>
    <col min="5634" max="5634" width="22.85546875" style="57" customWidth="1"/>
    <col min="5635" max="5635" width="7.7109375" style="57" bestFit="1" customWidth="1"/>
    <col min="5636" max="5636" width="10.42578125" style="57" customWidth="1"/>
    <col min="5637" max="5637" width="10.5703125" style="57" customWidth="1"/>
    <col min="5638" max="5638" width="6.28515625" style="57" customWidth="1"/>
    <col min="5639" max="5639" width="11.28515625" style="57" customWidth="1"/>
    <col min="5640" max="5640" width="10.140625" style="57" bestFit="1" customWidth="1"/>
    <col min="5641" max="5641" width="6.7109375" style="57" customWidth="1"/>
    <col min="5642" max="5643" width="10.7109375" style="57" customWidth="1"/>
    <col min="5644" max="5644" width="6.7109375" style="57" customWidth="1"/>
    <col min="5645" max="5645" width="10.42578125" style="57" customWidth="1"/>
    <col min="5646" max="5646" width="9.85546875" style="57" customWidth="1"/>
    <col min="5647" max="5647" width="6.5703125" style="57" customWidth="1"/>
    <col min="5648" max="5650" width="7.85546875" style="57" customWidth="1"/>
    <col min="5651" max="5652" width="10.7109375" style="57" customWidth="1"/>
    <col min="5653" max="5653" width="7" style="57" customWidth="1"/>
    <col min="5654" max="5654" width="11.42578125" style="57" customWidth="1"/>
    <col min="5655" max="5655" width="11.7109375" style="57" customWidth="1"/>
    <col min="5656" max="5656" width="7" style="57" customWidth="1"/>
    <col min="5657" max="5657" width="13.5703125" style="57" customWidth="1"/>
    <col min="5658" max="5658" width="13.28515625" style="57" customWidth="1"/>
    <col min="5659" max="5659" width="11.85546875" style="57" customWidth="1"/>
    <col min="5660" max="5660" width="13.7109375" style="57" customWidth="1"/>
    <col min="5661" max="5661" width="13.42578125" style="57" customWidth="1"/>
    <col min="5662" max="5662" width="13.28515625" style="57" customWidth="1"/>
    <col min="5663" max="5663" width="13.140625" style="57" customWidth="1"/>
    <col min="5664" max="5664" width="12.85546875" style="57" customWidth="1"/>
    <col min="5665" max="5665" width="12.7109375" style="57" customWidth="1"/>
    <col min="5666" max="5888" width="9.140625" style="57"/>
    <col min="5889" max="5889" width="3" style="57" bestFit="1" customWidth="1"/>
    <col min="5890" max="5890" width="22.85546875" style="57" customWidth="1"/>
    <col min="5891" max="5891" width="7.7109375" style="57" bestFit="1" customWidth="1"/>
    <col min="5892" max="5892" width="10.42578125" style="57" customWidth="1"/>
    <col min="5893" max="5893" width="10.5703125" style="57" customWidth="1"/>
    <col min="5894" max="5894" width="6.28515625" style="57" customWidth="1"/>
    <col min="5895" max="5895" width="11.28515625" style="57" customWidth="1"/>
    <col min="5896" max="5896" width="10.140625" style="57" bestFit="1" customWidth="1"/>
    <col min="5897" max="5897" width="6.7109375" style="57" customWidth="1"/>
    <col min="5898" max="5899" width="10.7109375" style="57" customWidth="1"/>
    <col min="5900" max="5900" width="6.7109375" style="57" customWidth="1"/>
    <col min="5901" max="5901" width="10.42578125" style="57" customWidth="1"/>
    <col min="5902" max="5902" width="9.85546875" style="57" customWidth="1"/>
    <col min="5903" max="5903" width="6.5703125" style="57" customWidth="1"/>
    <col min="5904" max="5906" width="7.85546875" style="57" customWidth="1"/>
    <col min="5907" max="5908" width="10.7109375" style="57" customWidth="1"/>
    <col min="5909" max="5909" width="7" style="57" customWidth="1"/>
    <col min="5910" max="5910" width="11.42578125" style="57" customWidth="1"/>
    <col min="5911" max="5911" width="11.7109375" style="57" customWidth="1"/>
    <col min="5912" max="5912" width="7" style="57" customWidth="1"/>
    <col min="5913" max="5913" width="13.5703125" style="57" customWidth="1"/>
    <col min="5914" max="5914" width="13.28515625" style="57" customWidth="1"/>
    <col min="5915" max="5915" width="11.85546875" style="57" customWidth="1"/>
    <col min="5916" max="5916" width="13.7109375" style="57" customWidth="1"/>
    <col min="5917" max="5917" width="13.42578125" style="57" customWidth="1"/>
    <col min="5918" max="5918" width="13.28515625" style="57" customWidth="1"/>
    <col min="5919" max="5919" width="13.140625" style="57" customWidth="1"/>
    <col min="5920" max="5920" width="12.85546875" style="57" customWidth="1"/>
    <col min="5921" max="5921" width="12.7109375" style="57" customWidth="1"/>
    <col min="5922" max="6144" width="9.140625" style="57"/>
    <col min="6145" max="6145" width="3" style="57" bestFit="1" customWidth="1"/>
    <col min="6146" max="6146" width="22.85546875" style="57" customWidth="1"/>
    <col min="6147" max="6147" width="7.7109375" style="57" bestFit="1" customWidth="1"/>
    <col min="6148" max="6148" width="10.42578125" style="57" customWidth="1"/>
    <col min="6149" max="6149" width="10.5703125" style="57" customWidth="1"/>
    <col min="6150" max="6150" width="6.28515625" style="57" customWidth="1"/>
    <col min="6151" max="6151" width="11.28515625" style="57" customWidth="1"/>
    <col min="6152" max="6152" width="10.140625" style="57" bestFit="1" customWidth="1"/>
    <col min="6153" max="6153" width="6.7109375" style="57" customWidth="1"/>
    <col min="6154" max="6155" width="10.7109375" style="57" customWidth="1"/>
    <col min="6156" max="6156" width="6.7109375" style="57" customWidth="1"/>
    <col min="6157" max="6157" width="10.42578125" style="57" customWidth="1"/>
    <col min="6158" max="6158" width="9.85546875" style="57" customWidth="1"/>
    <col min="6159" max="6159" width="6.5703125" style="57" customWidth="1"/>
    <col min="6160" max="6162" width="7.85546875" style="57" customWidth="1"/>
    <col min="6163" max="6164" width="10.7109375" style="57" customWidth="1"/>
    <col min="6165" max="6165" width="7" style="57" customWidth="1"/>
    <col min="6166" max="6166" width="11.42578125" style="57" customWidth="1"/>
    <col min="6167" max="6167" width="11.7109375" style="57" customWidth="1"/>
    <col min="6168" max="6168" width="7" style="57" customWidth="1"/>
    <col min="6169" max="6169" width="13.5703125" style="57" customWidth="1"/>
    <col min="6170" max="6170" width="13.28515625" style="57" customWidth="1"/>
    <col min="6171" max="6171" width="11.85546875" style="57" customWidth="1"/>
    <col min="6172" max="6172" width="13.7109375" style="57" customWidth="1"/>
    <col min="6173" max="6173" width="13.42578125" style="57" customWidth="1"/>
    <col min="6174" max="6174" width="13.28515625" style="57" customWidth="1"/>
    <col min="6175" max="6175" width="13.140625" style="57" customWidth="1"/>
    <col min="6176" max="6176" width="12.85546875" style="57" customWidth="1"/>
    <col min="6177" max="6177" width="12.7109375" style="57" customWidth="1"/>
    <col min="6178" max="6400" width="9.140625" style="57"/>
    <col min="6401" max="6401" width="3" style="57" bestFit="1" customWidth="1"/>
    <col min="6402" max="6402" width="22.85546875" style="57" customWidth="1"/>
    <col min="6403" max="6403" width="7.7109375" style="57" bestFit="1" customWidth="1"/>
    <col min="6404" max="6404" width="10.42578125" style="57" customWidth="1"/>
    <col min="6405" max="6405" width="10.5703125" style="57" customWidth="1"/>
    <col min="6406" max="6406" width="6.28515625" style="57" customWidth="1"/>
    <col min="6407" max="6407" width="11.28515625" style="57" customWidth="1"/>
    <col min="6408" max="6408" width="10.140625" style="57" bestFit="1" customWidth="1"/>
    <col min="6409" max="6409" width="6.7109375" style="57" customWidth="1"/>
    <col min="6410" max="6411" width="10.7109375" style="57" customWidth="1"/>
    <col min="6412" max="6412" width="6.7109375" style="57" customWidth="1"/>
    <col min="6413" max="6413" width="10.42578125" style="57" customWidth="1"/>
    <col min="6414" max="6414" width="9.85546875" style="57" customWidth="1"/>
    <col min="6415" max="6415" width="6.5703125" style="57" customWidth="1"/>
    <col min="6416" max="6418" width="7.85546875" style="57" customWidth="1"/>
    <col min="6419" max="6420" width="10.7109375" style="57" customWidth="1"/>
    <col min="6421" max="6421" width="7" style="57" customWidth="1"/>
    <col min="6422" max="6422" width="11.42578125" style="57" customWidth="1"/>
    <col min="6423" max="6423" width="11.7109375" style="57" customWidth="1"/>
    <col min="6424" max="6424" width="7" style="57" customWidth="1"/>
    <col min="6425" max="6425" width="13.5703125" style="57" customWidth="1"/>
    <col min="6426" max="6426" width="13.28515625" style="57" customWidth="1"/>
    <col min="6427" max="6427" width="11.85546875" style="57" customWidth="1"/>
    <col min="6428" max="6428" width="13.7109375" style="57" customWidth="1"/>
    <col min="6429" max="6429" width="13.42578125" style="57" customWidth="1"/>
    <col min="6430" max="6430" width="13.28515625" style="57" customWidth="1"/>
    <col min="6431" max="6431" width="13.140625" style="57" customWidth="1"/>
    <col min="6432" max="6432" width="12.85546875" style="57" customWidth="1"/>
    <col min="6433" max="6433" width="12.7109375" style="57" customWidth="1"/>
    <col min="6434" max="6656" width="9.140625" style="57"/>
    <col min="6657" max="6657" width="3" style="57" bestFit="1" customWidth="1"/>
    <col min="6658" max="6658" width="22.85546875" style="57" customWidth="1"/>
    <col min="6659" max="6659" width="7.7109375" style="57" bestFit="1" customWidth="1"/>
    <col min="6660" max="6660" width="10.42578125" style="57" customWidth="1"/>
    <col min="6661" max="6661" width="10.5703125" style="57" customWidth="1"/>
    <col min="6662" max="6662" width="6.28515625" style="57" customWidth="1"/>
    <col min="6663" max="6663" width="11.28515625" style="57" customWidth="1"/>
    <col min="6664" max="6664" width="10.140625" style="57" bestFit="1" customWidth="1"/>
    <col min="6665" max="6665" width="6.7109375" style="57" customWidth="1"/>
    <col min="6666" max="6667" width="10.7109375" style="57" customWidth="1"/>
    <col min="6668" max="6668" width="6.7109375" style="57" customWidth="1"/>
    <col min="6669" max="6669" width="10.42578125" style="57" customWidth="1"/>
    <col min="6670" max="6670" width="9.85546875" style="57" customWidth="1"/>
    <col min="6671" max="6671" width="6.5703125" style="57" customWidth="1"/>
    <col min="6672" max="6674" width="7.85546875" style="57" customWidth="1"/>
    <col min="6675" max="6676" width="10.7109375" style="57" customWidth="1"/>
    <col min="6677" max="6677" width="7" style="57" customWidth="1"/>
    <col min="6678" max="6678" width="11.42578125" style="57" customWidth="1"/>
    <col min="6679" max="6679" width="11.7109375" style="57" customWidth="1"/>
    <col min="6680" max="6680" width="7" style="57" customWidth="1"/>
    <col min="6681" max="6681" width="13.5703125" style="57" customWidth="1"/>
    <col min="6682" max="6682" width="13.28515625" style="57" customWidth="1"/>
    <col min="6683" max="6683" width="11.85546875" style="57" customWidth="1"/>
    <col min="6684" max="6684" width="13.7109375" style="57" customWidth="1"/>
    <col min="6685" max="6685" width="13.42578125" style="57" customWidth="1"/>
    <col min="6686" max="6686" width="13.28515625" style="57" customWidth="1"/>
    <col min="6687" max="6687" width="13.140625" style="57" customWidth="1"/>
    <col min="6688" max="6688" width="12.85546875" style="57" customWidth="1"/>
    <col min="6689" max="6689" width="12.7109375" style="57" customWidth="1"/>
    <col min="6690" max="6912" width="9.140625" style="57"/>
    <col min="6913" max="6913" width="3" style="57" bestFit="1" customWidth="1"/>
    <col min="6914" max="6914" width="22.85546875" style="57" customWidth="1"/>
    <col min="6915" max="6915" width="7.7109375" style="57" bestFit="1" customWidth="1"/>
    <col min="6916" max="6916" width="10.42578125" style="57" customWidth="1"/>
    <col min="6917" max="6917" width="10.5703125" style="57" customWidth="1"/>
    <col min="6918" max="6918" width="6.28515625" style="57" customWidth="1"/>
    <col min="6919" max="6919" width="11.28515625" style="57" customWidth="1"/>
    <col min="6920" max="6920" width="10.140625" style="57" bestFit="1" customWidth="1"/>
    <col min="6921" max="6921" width="6.7109375" style="57" customWidth="1"/>
    <col min="6922" max="6923" width="10.7109375" style="57" customWidth="1"/>
    <col min="6924" max="6924" width="6.7109375" style="57" customWidth="1"/>
    <col min="6925" max="6925" width="10.42578125" style="57" customWidth="1"/>
    <col min="6926" max="6926" width="9.85546875" style="57" customWidth="1"/>
    <col min="6927" max="6927" width="6.5703125" style="57" customWidth="1"/>
    <col min="6928" max="6930" width="7.85546875" style="57" customWidth="1"/>
    <col min="6931" max="6932" width="10.7109375" style="57" customWidth="1"/>
    <col min="6933" max="6933" width="7" style="57" customWidth="1"/>
    <col min="6934" max="6934" width="11.42578125" style="57" customWidth="1"/>
    <col min="6935" max="6935" width="11.7109375" style="57" customWidth="1"/>
    <col min="6936" max="6936" width="7" style="57" customWidth="1"/>
    <col min="6937" max="6937" width="13.5703125" style="57" customWidth="1"/>
    <col min="6938" max="6938" width="13.28515625" style="57" customWidth="1"/>
    <col min="6939" max="6939" width="11.85546875" style="57" customWidth="1"/>
    <col min="6940" max="6940" width="13.7109375" style="57" customWidth="1"/>
    <col min="6941" max="6941" width="13.42578125" style="57" customWidth="1"/>
    <col min="6942" max="6942" width="13.28515625" style="57" customWidth="1"/>
    <col min="6943" max="6943" width="13.140625" style="57" customWidth="1"/>
    <col min="6944" max="6944" width="12.85546875" style="57" customWidth="1"/>
    <col min="6945" max="6945" width="12.7109375" style="57" customWidth="1"/>
    <col min="6946" max="7168" width="9.140625" style="57"/>
    <col min="7169" max="7169" width="3" style="57" bestFit="1" customWidth="1"/>
    <col min="7170" max="7170" width="22.85546875" style="57" customWidth="1"/>
    <col min="7171" max="7171" width="7.7109375" style="57" bestFit="1" customWidth="1"/>
    <col min="7172" max="7172" width="10.42578125" style="57" customWidth="1"/>
    <col min="7173" max="7173" width="10.5703125" style="57" customWidth="1"/>
    <col min="7174" max="7174" width="6.28515625" style="57" customWidth="1"/>
    <col min="7175" max="7175" width="11.28515625" style="57" customWidth="1"/>
    <col min="7176" max="7176" width="10.140625" style="57" bestFit="1" customWidth="1"/>
    <col min="7177" max="7177" width="6.7109375" style="57" customWidth="1"/>
    <col min="7178" max="7179" width="10.7109375" style="57" customWidth="1"/>
    <col min="7180" max="7180" width="6.7109375" style="57" customWidth="1"/>
    <col min="7181" max="7181" width="10.42578125" style="57" customWidth="1"/>
    <col min="7182" max="7182" width="9.85546875" style="57" customWidth="1"/>
    <col min="7183" max="7183" width="6.5703125" style="57" customWidth="1"/>
    <col min="7184" max="7186" width="7.85546875" style="57" customWidth="1"/>
    <col min="7187" max="7188" width="10.7109375" style="57" customWidth="1"/>
    <col min="7189" max="7189" width="7" style="57" customWidth="1"/>
    <col min="7190" max="7190" width="11.42578125" style="57" customWidth="1"/>
    <col min="7191" max="7191" width="11.7109375" style="57" customWidth="1"/>
    <col min="7192" max="7192" width="7" style="57" customWidth="1"/>
    <col min="7193" max="7193" width="13.5703125" style="57" customWidth="1"/>
    <col min="7194" max="7194" width="13.28515625" style="57" customWidth="1"/>
    <col min="7195" max="7195" width="11.85546875" style="57" customWidth="1"/>
    <col min="7196" max="7196" width="13.7109375" style="57" customWidth="1"/>
    <col min="7197" max="7197" width="13.42578125" style="57" customWidth="1"/>
    <col min="7198" max="7198" width="13.28515625" style="57" customWidth="1"/>
    <col min="7199" max="7199" width="13.140625" style="57" customWidth="1"/>
    <col min="7200" max="7200" width="12.85546875" style="57" customWidth="1"/>
    <col min="7201" max="7201" width="12.7109375" style="57" customWidth="1"/>
    <col min="7202" max="7424" width="9.140625" style="57"/>
    <col min="7425" max="7425" width="3" style="57" bestFit="1" customWidth="1"/>
    <col min="7426" max="7426" width="22.85546875" style="57" customWidth="1"/>
    <col min="7427" max="7427" width="7.7109375" style="57" bestFit="1" customWidth="1"/>
    <col min="7428" max="7428" width="10.42578125" style="57" customWidth="1"/>
    <col min="7429" max="7429" width="10.5703125" style="57" customWidth="1"/>
    <col min="7430" max="7430" width="6.28515625" style="57" customWidth="1"/>
    <col min="7431" max="7431" width="11.28515625" style="57" customWidth="1"/>
    <col min="7432" max="7432" width="10.140625" style="57" bestFit="1" customWidth="1"/>
    <col min="7433" max="7433" width="6.7109375" style="57" customWidth="1"/>
    <col min="7434" max="7435" width="10.7109375" style="57" customWidth="1"/>
    <col min="7436" max="7436" width="6.7109375" style="57" customWidth="1"/>
    <col min="7437" max="7437" width="10.42578125" style="57" customWidth="1"/>
    <col min="7438" max="7438" width="9.85546875" style="57" customWidth="1"/>
    <col min="7439" max="7439" width="6.5703125" style="57" customWidth="1"/>
    <col min="7440" max="7442" width="7.85546875" style="57" customWidth="1"/>
    <col min="7443" max="7444" width="10.7109375" style="57" customWidth="1"/>
    <col min="7445" max="7445" width="7" style="57" customWidth="1"/>
    <col min="7446" max="7446" width="11.42578125" style="57" customWidth="1"/>
    <col min="7447" max="7447" width="11.7109375" style="57" customWidth="1"/>
    <col min="7448" max="7448" width="7" style="57" customWidth="1"/>
    <col min="7449" max="7449" width="13.5703125" style="57" customWidth="1"/>
    <col min="7450" max="7450" width="13.28515625" style="57" customWidth="1"/>
    <col min="7451" max="7451" width="11.85546875" style="57" customWidth="1"/>
    <col min="7452" max="7452" width="13.7109375" style="57" customWidth="1"/>
    <col min="7453" max="7453" width="13.42578125" style="57" customWidth="1"/>
    <col min="7454" max="7454" width="13.28515625" style="57" customWidth="1"/>
    <col min="7455" max="7455" width="13.140625" style="57" customWidth="1"/>
    <col min="7456" max="7456" width="12.85546875" style="57" customWidth="1"/>
    <col min="7457" max="7457" width="12.7109375" style="57" customWidth="1"/>
    <col min="7458" max="7680" width="9.140625" style="57"/>
    <col min="7681" max="7681" width="3" style="57" bestFit="1" customWidth="1"/>
    <col min="7682" max="7682" width="22.85546875" style="57" customWidth="1"/>
    <col min="7683" max="7683" width="7.7109375" style="57" bestFit="1" customWidth="1"/>
    <col min="7684" max="7684" width="10.42578125" style="57" customWidth="1"/>
    <col min="7685" max="7685" width="10.5703125" style="57" customWidth="1"/>
    <col min="7686" max="7686" width="6.28515625" style="57" customWidth="1"/>
    <col min="7687" max="7687" width="11.28515625" style="57" customWidth="1"/>
    <col min="7688" max="7688" width="10.140625" style="57" bestFit="1" customWidth="1"/>
    <col min="7689" max="7689" width="6.7109375" style="57" customWidth="1"/>
    <col min="7690" max="7691" width="10.7109375" style="57" customWidth="1"/>
    <col min="7692" max="7692" width="6.7109375" style="57" customWidth="1"/>
    <col min="7693" max="7693" width="10.42578125" style="57" customWidth="1"/>
    <col min="7694" max="7694" width="9.85546875" style="57" customWidth="1"/>
    <col min="7695" max="7695" width="6.5703125" style="57" customWidth="1"/>
    <col min="7696" max="7698" width="7.85546875" style="57" customWidth="1"/>
    <col min="7699" max="7700" width="10.7109375" style="57" customWidth="1"/>
    <col min="7701" max="7701" width="7" style="57" customWidth="1"/>
    <col min="7702" max="7702" width="11.42578125" style="57" customWidth="1"/>
    <col min="7703" max="7703" width="11.7109375" style="57" customWidth="1"/>
    <col min="7704" max="7704" width="7" style="57" customWidth="1"/>
    <col min="7705" max="7705" width="13.5703125" style="57" customWidth="1"/>
    <col min="7706" max="7706" width="13.28515625" style="57" customWidth="1"/>
    <col min="7707" max="7707" width="11.85546875" style="57" customWidth="1"/>
    <col min="7708" max="7708" width="13.7109375" style="57" customWidth="1"/>
    <col min="7709" max="7709" width="13.42578125" style="57" customWidth="1"/>
    <col min="7710" max="7710" width="13.28515625" style="57" customWidth="1"/>
    <col min="7711" max="7711" width="13.140625" style="57" customWidth="1"/>
    <col min="7712" max="7712" width="12.85546875" style="57" customWidth="1"/>
    <col min="7713" max="7713" width="12.7109375" style="57" customWidth="1"/>
    <col min="7714" max="7936" width="9.140625" style="57"/>
    <col min="7937" max="7937" width="3" style="57" bestFit="1" customWidth="1"/>
    <col min="7938" max="7938" width="22.85546875" style="57" customWidth="1"/>
    <col min="7939" max="7939" width="7.7109375" style="57" bestFit="1" customWidth="1"/>
    <col min="7940" max="7940" width="10.42578125" style="57" customWidth="1"/>
    <col min="7941" max="7941" width="10.5703125" style="57" customWidth="1"/>
    <col min="7942" max="7942" width="6.28515625" style="57" customWidth="1"/>
    <col min="7943" max="7943" width="11.28515625" style="57" customWidth="1"/>
    <col min="7944" max="7944" width="10.140625" style="57" bestFit="1" customWidth="1"/>
    <col min="7945" max="7945" width="6.7109375" style="57" customWidth="1"/>
    <col min="7946" max="7947" width="10.7109375" style="57" customWidth="1"/>
    <col min="7948" max="7948" width="6.7109375" style="57" customWidth="1"/>
    <col min="7949" max="7949" width="10.42578125" style="57" customWidth="1"/>
    <col min="7950" max="7950" width="9.85546875" style="57" customWidth="1"/>
    <col min="7951" max="7951" width="6.5703125" style="57" customWidth="1"/>
    <col min="7952" max="7954" width="7.85546875" style="57" customWidth="1"/>
    <col min="7955" max="7956" width="10.7109375" style="57" customWidth="1"/>
    <col min="7957" max="7957" width="7" style="57" customWidth="1"/>
    <col min="7958" max="7958" width="11.42578125" style="57" customWidth="1"/>
    <col min="7959" max="7959" width="11.7109375" style="57" customWidth="1"/>
    <col min="7960" max="7960" width="7" style="57" customWidth="1"/>
    <col min="7961" max="7961" width="13.5703125" style="57" customWidth="1"/>
    <col min="7962" max="7962" width="13.28515625" style="57" customWidth="1"/>
    <col min="7963" max="7963" width="11.85546875" style="57" customWidth="1"/>
    <col min="7964" max="7964" width="13.7109375" style="57" customWidth="1"/>
    <col min="7965" max="7965" width="13.42578125" style="57" customWidth="1"/>
    <col min="7966" max="7966" width="13.28515625" style="57" customWidth="1"/>
    <col min="7967" max="7967" width="13.140625" style="57" customWidth="1"/>
    <col min="7968" max="7968" width="12.85546875" style="57" customWidth="1"/>
    <col min="7969" max="7969" width="12.7109375" style="57" customWidth="1"/>
    <col min="7970" max="8192" width="9.140625" style="57"/>
    <col min="8193" max="8193" width="3" style="57" bestFit="1" customWidth="1"/>
    <col min="8194" max="8194" width="22.85546875" style="57" customWidth="1"/>
    <col min="8195" max="8195" width="7.7109375" style="57" bestFit="1" customWidth="1"/>
    <col min="8196" max="8196" width="10.42578125" style="57" customWidth="1"/>
    <col min="8197" max="8197" width="10.5703125" style="57" customWidth="1"/>
    <col min="8198" max="8198" width="6.28515625" style="57" customWidth="1"/>
    <col min="8199" max="8199" width="11.28515625" style="57" customWidth="1"/>
    <col min="8200" max="8200" width="10.140625" style="57" bestFit="1" customWidth="1"/>
    <col min="8201" max="8201" width="6.7109375" style="57" customWidth="1"/>
    <col min="8202" max="8203" width="10.7109375" style="57" customWidth="1"/>
    <col min="8204" max="8204" width="6.7109375" style="57" customWidth="1"/>
    <col min="8205" max="8205" width="10.42578125" style="57" customWidth="1"/>
    <col min="8206" max="8206" width="9.85546875" style="57" customWidth="1"/>
    <col min="8207" max="8207" width="6.5703125" style="57" customWidth="1"/>
    <col min="8208" max="8210" width="7.85546875" style="57" customWidth="1"/>
    <col min="8211" max="8212" width="10.7109375" style="57" customWidth="1"/>
    <col min="8213" max="8213" width="7" style="57" customWidth="1"/>
    <col min="8214" max="8214" width="11.42578125" style="57" customWidth="1"/>
    <col min="8215" max="8215" width="11.7109375" style="57" customWidth="1"/>
    <col min="8216" max="8216" width="7" style="57" customWidth="1"/>
    <col min="8217" max="8217" width="13.5703125" style="57" customWidth="1"/>
    <col min="8218" max="8218" width="13.28515625" style="57" customWidth="1"/>
    <col min="8219" max="8219" width="11.85546875" style="57" customWidth="1"/>
    <col min="8220" max="8220" width="13.7109375" style="57" customWidth="1"/>
    <col min="8221" max="8221" width="13.42578125" style="57" customWidth="1"/>
    <col min="8222" max="8222" width="13.28515625" style="57" customWidth="1"/>
    <col min="8223" max="8223" width="13.140625" style="57" customWidth="1"/>
    <col min="8224" max="8224" width="12.85546875" style="57" customWidth="1"/>
    <col min="8225" max="8225" width="12.7109375" style="57" customWidth="1"/>
    <col min="8226" max="8448" width="9.140625" style="57"/>
    <col min="8449" max="8449" width="3" style="57" bestFit="1" customWidth="1"/>
    <col min="8450" max="8450" width="22.85546875" style="57" customWidth="1"/>
    <col min="8451" max="8451" width="7.7109375" style="57" bestFit="1" customWidth="1"/>
    <col min="8452" max="8452" width="10.42578125" style="57" customWidth="1"/>
    <col min="8453" max="8453" width="10.5703125" style="57" customWidth="1"/>
    <col min="8454" max="8454" width="6.28515625" style="57" customWidth="1"/>
    <col min="8455" max="8455" width="11.28515625" style="57" customWidth="1"/>
    <col min="8456" max="8456" width="10.140625" style="57" bestFit="1" customWidth="1"/>
    <col min="8457" max="8457" width="6.7109375" style="57" customWidth="1"/>
    <col min="8458" max="8459" width="10.7109375" style="57" customWidth="1"/>
    <col min="8460" max="8460" width="6.7109375" style="57" customWidth="1"/>
    <col min="8461" max="8461" width="10.42578125" style="57" customWidth="1"/>
    <col min="8462" max="8462" width="9.85546875" style="57" customWidth="1"/>
    <col min="8463" max="8463" width="6.5703125" style="57" customWidth="1"/>
    <col min="8464" max="8466" width="7.85546875" style="57" customWidth="1"/>
    <col min="8467" max="8468" width="10.7109375" style="57" customWidth="1"/>
    <col min="8469" max="8469" width="7" style="57" customWidth="1"/>
    <col min="8470" max="8470" width="11.42578125" style="57" customWidth="1"/>
    <col min="8471" max="8471" width="11.7109375" style="57" customWidth="1"/>
    <col min="8472" max="8472" width="7" style="57" customWidth="1"/>
    <col min="8473" max="8473" width="13.5703125" style="57" customWidth="1"/>
    <col min="8474" max="8474" width="13.28515625" style="57" customWidth="1"/>
    <col min="8475" max="8475" width="11.85546875" style="57" customWidth="1"/>
    <col min="8476" max="8476" width="13.7109375" style="57" customWidth="1"/>
    <col min="8477" max="8477" width="13.42578125" style="57" customWidth="1"/>
    <col min="8478" max="8478" width="13.28515625" style="57" customWidth="1"/>
    <col min="8479" max="8479" width="13.140625" style="57" customWidth="1"/>
    <col min="8480" max="8480" width="12.85546875" style="57" customWidth="1"/>
    <col min="8481" max="8481" width="12.7109375" style="57" customWidth="1"/>
    <col min="8482" max="8704" width="9.140625" style="57"/>
    <col min="8705" max="8705" width="3" style="57" bestFit="1" customWidth="1"/>
    <col min="8706" max="8706" width="22.85546875" style="57" customWidth="1"/>
    <col min="8707" max="8707" width="7.7109375" style="57" bestFit="1" customWidth="1"/>
    <col min="8708" max="8708" width="10.42578125" style="57" customWidth="1"/>
    <col min="8709" max="8709" width="10.5703125" style="57" customWidth="1"/>
    <col min="8710" max="8710" width="6.28515625" style="57" customWidth="1"/>
    <col min="8711" max="8711" width="11.28515625" style="57" customWidth="1"/>
    <col min="8712" max="8712" width="10.140625" style="57" bestFit="1" customWidth="1"/>
    <col min="8713" max="8713" width="6.7109375" style="57" customWidth="1"/>
    <col min="8714" max="8715" width="10.7109375" style="57" customWidth="1"/>
    <col min="8716" max="8716" width="6.7109375" style="57" customWidth="1"/>
    <col min="8717" max="8717" width="10.42578125" style="57" customWidth="1"/>
    <col min="8718" max="8718" width="9.85546875" style="57" customWidth="1"/>
    <col min="8719" max="8719" width="6.5703125" style="57" customWidth="1"/>
    <col min="8720" max="8722" width="7.85546875" style="57" customWidth="1"/>
    <col min="8723" max="8724" width="10.7109375" style="57" customWidth="1"/>
    <col min="8725" max="8725" width="7" style="57" customWidth="1"/>
    <col min="8726" max="8726" width="11.42578125" style="57" customWidth="1"/>
    <col min="8727" max="8727" width="11.7109375" style="57" customWidth="1"/>
    <col min="8728" max="8728" width="7" style="57" customWidth="1"/>
    <col min="8729" max="8729" width="13.5703125" style="57" customWidth="1"/>
    <col min="8730" max="8730" width="13.28515625" style="57" customWidth="1"/>
    <col min="8731" max="8731" width="11.85546875" style="57" customWidth="1"/>
    <col min="8732" max="8732" width="13.7109375" style="57" customWidth="1"/>
    <col min="8733" max="8733" width="13.42578125" style="57" customWidth="1"/>
    <col min="8734" max="8734" width="13.28515625" style="57" customWidth="1"/>
    <col min="8735" max="8735" width="13.140625" style="57" customWidth="1"/>
    <col min="8736" max="8736" width="12.85546875" style="57" customWidth="1"/>
    <col min="8737" max="8737" width="12.7109375" style="57" customWidth="1"/>
    <col min="8738" max="8960" width="9.140625" style="57"/>
    <col min="8961" max="8961" width="3" style="57" bestFit="1" customWidth="1"/>
    <col min="8962" max="8962" width="22.85546875" style="57" customWidth="1"/>
    <col min="8963" max="8963" width="7.7109375" style="57" bestFit="1" customWidth="1"/>
    <col min="8964" max="8964" width="10.42578125" style="57" customWidth="1"/>
    <col min="8965" max="8965" width="10.5703125" style="57" customWidth="1"/>
    <col min="8966" max="8966" width="6.28515625" style="57" customWidth="1"/>
    <col min="8967" max="8967" width="11.28515625" style="57" customWidth="1"/>
    <col min="8968" max="8968" width="10.140625" style="57" bestFit="1" customWidth="1"/>
    <col min="8969" max="8969" width="6.7109375" style="57" customWidth="1"/>
    <col min="8970" max="8971" width="10.7109375" style="57" customWidth="1"/>
    <col min="8972" max="8972" width="6.7109375" style="57" customWidth="1"/>
    <col min="8973" max="8973" width="10.42578125" style="57" customWidth="1"/>
    <col min="8974" max="8974" width="9.85546875" style="57" customWidth="1"/>
    <col min="8975" max="8975" width="6.5703125" style="57" customWidth="1"/>
    <col min="8976" max="8978" width="7.85546875" style="57" customWidth="1"/>
    <col min="8979" max="8980" width="10.7109375" style="57" customWidth="1"/>
    <col min="8981" max="8981" width="7" style="57" customWidth="1"/>
    <col min="8982" max="8982" width="11.42578125" style="57" customWidth="1"/>
    <col min="8983" max="8983" width="11.7109375" style="57" customWidth="1"/>
    <col min="8984" max="8984" width="7" style="57" customWidth="1"/>
    <col min="8985" max="8985" width="13.5703125" style="57" customWidth="1"/>
    <col min="8986" max="8986" width="13.28515625" style="57" customWidth="1"/>
    <col min="8987" max="8987" width="11.85546875" style="57" customWidth="1"/>
    <col min="8988" max="8988" width="13.7109375" style="57" customWidth="1"/>
    <col min="8989" max="8989" width="13.42578125" style="57" customWidth="1"/>
    <col min="8990" max="8990" width="13.28515625" style="57" customWidth="1"/>
    <col min="8991" max="8991" width="13.140625" style="57" customWidth="1"/>
    <col min="8992" max="8992" width="12.85546875" style="57" customWidth="1"/>
    <col min="8993" max="8993" width="12.7109375" style="57" customWidth="1"/>
    <col min="8994" max="9216" width="9.140625" style="57"/>
    <col min="9217" max="9217" width="3" style="57" bestFit="1" customWidth="1"/>
    <col min="9218" max="9218" width="22.85546875" style="57" customWidth="1"/>
    <col min="9219" max="9219" width="7.7109375" style="57" bestFit="1" customWidth="1"/>
    <col min="9220" max="9220" width="10.42578125" style="57" customWidth="1"/>
    <col min="9221" max="9221" width="10.5703125" style="57" customWidth="1"/>
    <col min="9222" max="9222" width="6.28515625" style="57" customWidth="1"/>
    <col min="9223" max="9223" width="11.28515625" style="57" customWidth="1"/>
    <col min="9224" max="9224" width="10.140625" style="57" bestFit="1" customWidth="1"/>
    <col min="9225" max="9225" width="6.7109375" style="57" customWidth="1"/>
    <col min="9226" max="9227" width="10.7109375" style="57" customWidth="1"/>
    <col min="9228" max="9228" width="6.7109375" style="57" customWidth="1"/>
    <col min="9229" max="9229" width="10.42578125" style="57" customWidth="1"/>
    <col min="9230" max="9230" width="9.85546875" style="57" customWidth="1"/>
    <col min="9231" max="9231" width="6.5703125" style="57" customWidth="1"/>
    <col min="9232" max="9234" width="7.85546875" style="57" customWidth="1"/>
    <col min="9235" max="9236" width="10.7109375" style="57" customWidth="1"/>
    <col min="9237" max="9237" width="7" style="57" customWidth="1"/>
    <col min="9238" max="9238" width="11.42578125" style="57" customWidth="1"/>
    <col min="9239" max="9239" width="11.7109375" style="57" customWidth="1"/>
    <col min="9240" max="9240" width="7" style="57" customWidth="1"/>
    <col min="9241" max="9241" width="13.5703125" style="57" customWidth="1"/>
    <col min="9242" max="9242" width="13.28515625" style="57" customWidth="1"/>
    <col min="9243" max="9243" width="11.85546875" style="57" customWidth="1"/>
    <col min="9244" max="9244" width="13.7109375" style="57" customWidth="1"/>
    <col min="9245" max="9245" width="13.42578125" style="57" customWidth="1"/>
    <col min="9246" max="9246" width="13.28515625" style="57" customWidth="1"/>
    <col min="9247" max="9247" width="13.140625" style="57" customWidth="1"/>
    <col min="9248" max="9248" width="12.85546875" style="57" customWidth="1"/>
    <col min="9249" max="9249" width="12.7109375" style="57" customWidth="1"/>
    <col min="9250" max="9472" width="9.140625" style="57"/>
    <col min="9473" max="9473" width="3" style="57" bestFit="1" customWidth="1"/>
    <col min="9474" max="9474" width="22.85546875" style="57" customWidth="1"/>
    <col min="9475" max="9475" width="7.7109375" style="57" bestFit="1" customWidth="1"/>
    <col min="9476" max="9476" width="10.42578125" style="57" customWidth="1"/>
    <col min="9477" max="9477" width="10.5703125" style="57" customWidth="1"/>
    <col min="9478" max="9478" width="6.28515625" style="57" customWidth="1"/>
    <col min="9479" max="9479" width="11.28515625" style="57" customWidth="1"/>
    <col min="9480" max="9480" width="10.140625" style="57" bestFit="1" customWidth="1"/>
    <col min="9481" max="9481" width="6.7109375" style="57" customWidth="1"/>
    <col min="9482" max="9483" width="10.7109375" style="57" customWidth="1"/>
    <col min="9484" max="9484" width="6.7109375" style="57" customWidth="1"/>
    <col min="9485" max="9485" width="10.42578125" style="57" customWidth="1"/>
    <col min="9486" max="9486" width="9.85546875" style="57" customWidth="1"/>
    <col min="9487" max="9487" width="6.5703125" style="57" customWidth="1"/>
    <col min="9488" max="9490" width="7.85546875" style="57" customWidth="1"/>
    <col min="9491" max="9492" width="10.7109375" style="57" customWidth="1"/>
    <col min="9493" max="9493" width="7" style="57" customWidth="1"/>
    <col min="9494" max="9494" width="11.42578125" style="57" customWidth="1"/>
    <col min="9495" max="9495" width="11.7109375" style="57" customWidth="1"/>
    <col min="9496" max="9496" width="7" style="57" customWidth="1"/>
    <col min="9497" max="9497" width="13.5703125" style="57" customWidth="1"/>
    <col min="9498" max="9498" width="13.28515625" style="57" customWidth="1"/>
    <col min="9499" max="9499" width="11.85546875" style="57" customWidth="1"/>
    <col min="9500" max="9500" width="13.7109375" style="57" customWidth="1"/>
    <col min="9501" max="9501" width="13.42578125" style="57" customWidth="1"/>
    <col min="9502" max="9502" width="13.28515625" style="57" customWidth="1"/>
    <col min="9503" max="9503" width="13.140625" style="57" customWidth="1"/>
    <col min="9504" max="9504" width="12.85546875" style="57" customWidth="1"/>
    <col min="9505" max="9505" width="12.7109375" style="57" customWidth="1"/>
    <col min="9506" max="9728" width="9.140625" style="57"/>
    <col min="9729" max="9729" width="3" style="57" bestFit="1" customWidth="1"/>
    <col min="9730" max="9730" width="22.85546875" style="57" customWidth="1"/>
    <col min="9731" max="9731" width="7.7109375" style="57" bestFit="1" customWidth="1"/>
    <col min="9732" max="9732" width="10.42578125" style="57" customWidth="1"/>
    <col min="9733" max="9733" width="10.5703125" style="57" customWidth="1"/>
    <col min="9734" max="9734" width="6.28515625" style="57" customWidth="1"/>
    <col min="9735" max="9735" width="11.28515625" style="57" customWidth="1"/>
    <col min="9736" max="9736" width="10.140625" style="57" bestFit="1" customWidth="1"/>
    <col min="9737" max="9737" width="6.7109375" style="57" customWidth="1"/>
    <col min="9738" max="9739" width="10.7109375" style="57" customWidth="1"/>
    <col min="9740" max="9740" width="6.7109375" style="57" customWidth="1"/>
    <col min="9741" max="9741" width="10.42578125" style="57" customWidth="1"/>
    <col min="9742" max="9742" width="9.85546875" style="57" customWidth="1"/>
    <col min="9743" max="9743" width="6.5703125" style="57" customWidth="1"/>
    <col min="9744" max="9746" width="7.85546875" style="57" customWidth="1"/>
    <col min="9747" max="9748" width="10.7109375" style="57" customWidth="1"/>
    <col min="9749" max="9749" width="7" style="57" customWidth="1"/>
    <col min="9750" max="9750" width="11.42578125" style="57" customWidth="1"/>
    <col min="9751" max="9751" width="11.7109375" style="57" customWidth="1"/>
    <col min="9752" max="9752" width="7" style="57" customWidth="1"/>
    <col min="9753" max="9753" width="13.5703125" style="57" customWidth="1"/>
    <col min="9754" max="9754" width="13.28515625" style="57" customWidth="1"/>
    <col min="9755" max="9755" width="11.85546875" style="57" customWidth="1"/>
    <col min="9756" max="9756" width="13.7109375" style="57" customWidth="1"/>
    <col min="9757" max="9757" width="13.42578125" style="57" customWidth="1"/>
    <col min="9758" max="9758" width="13.28515625" style="57" customWidth="1"/>
    <col min="9759" max="9759" width="13.140625" style="57" customWidth="1"/>
    <col min="9760" max="9760" width="12.85546875" style="57" customWidth="1"/>
    <col min="9761" max="9761" width="12.7109375" style="57" customWidth="1"/>
    <col min="9762" max="9984" width="9.140625" style="57"/>
    <col min="9985" max="9985" width="3" style="57" bestFit="1" customWidth="1"/>
    <col min="9986" max="9986" width="22.85546875" style="57" customWidth="1"/>
    <col min="9987" max="9987" width="7.7109375" style="57" bestFit="1" customWidth="1"/>
    <col min="9988" max="9988" width="10.42578125" style="57" customWidth="1"/>
    <col min="9989" max="9989" width="10.5703125" style="57" customWidth="1"/>
    <col min="9990" max="9990" width="6.28515625" style="57" customWidth="1"/>
    <col min="9991" max="9991" width="11.28515625" style="57" customWidth="1"/>
    <col min="9992" max="9992" width="10.140625" style="57" bestFit="1" customWidth="1"/>
    <col min="9993" max="9993" width="6.7109375" style="57" customWidth="1"/>
    <col min="9994" max="9995" width="10.7109375" style="57" customWidth="1"/>
    <col min="9996" max="9996" width="6.7109375" style="57" customWidth="1"/>
    <col min="9997" max="9997" width="10.42578125" style="57" customWidth="1"/>
    <col min="9998" max="9998" width="9.85546875" style="57" customWidth="1"/>
    <col min="9999" max="9999" width="6.5703125" style="57" customWidth="1"/>
    <col min="10000" max="10002" width="7.85546875" style="57" customWidth="1"/>
    <col min="10003" max="10004" width="10.7109375" style="57" customWidth="1"/>
    <col min="10005" max="10005" width="7" style="57" customWidth="1"/>
    <col min="10006" max="10006" width="11.42578125" style="57" customWidth="1"/>
    <col min="10007" max="10007" width="11.7109375" style="57" customWidth="1"/>
    <col min="10008" max="10008" width="7" style="57" customWidth="1"/>
    <col min="10009" max="10009" width="13.5703125" style="57" customWidth="1"/>
    <col min="10010" max="10010" width="13.28515625" style="57" customWidth="1"/>
    <col min="10011" max="10011" width="11.85546875" style="57" customWidth="1"/>
    <col min="10012" max="10012" width="13.7109375" style="57" customWidth="1"/>
    <col min="10013" max="10013" width="13.42578125" style="57" customWidth="1"/>
    <col min="10014" max="10014" width="13.28515625" style="57" customWidth="1"/>
    <col min="10015" max="10015" width="13.140625" style="57" customWidth="1"/>
    <col min="10016" max="10016" width="12.85546875" style="57" customWidth="1"/>
    <col min="10017" max="10017" width="12.7109375" style="57" customWidth="1"/>
    <col min="10018" max="10240" width="9.140625" style="57"/>
    <col min="10241" max="10241" width="3" style="57" bestFit="1" customWidth="1"/>
    <col min="10242" max="10242" width="22.85546875" style="57" customWidth="1"/>
    <col min="10243" max="10243" width="7.7109375" style="57" bestFit="1" customWidth="1"/>
    <col min="10244" max="10244" width="10.42578125" style="57" customWidth="1"/>
    <col min="10245" max="10245" width="10.5703125" style="57" customWidth="1"/>
    <col min="10246" max="10246" width="6.28515625" style="57" customWidth="1"/>
    <col min="10247" max="10247" width="11.28515625" style="57" customWidth="1"/>
    <col min="10248" max="10248" width="10.140625" style="57" bestFit="1" customWidth="1"/>
    <col min="10249" max="10249" width="6.7109375" style="57" customWidth="1"/>
    <col min="10250" max="10251" width="10.7109375" style="57" customWidth="1"/>
    <col min="10252" max="10252" width="6.7109375" style="57" customWidth="1"/>
    <col min="10253" max="10253" width="10.42578125" style="57" customWidth="1"/>
    <col min="10254" max="10254" width="9.85546875" style="57" customWidth="1"/>
    <col min="10255" max="10255" width="6.5703125" style="57" customWidth="1"/>
    <col min="10256" max="10258" width="7.85546875" style="57" customWidth="1"/>
    <col min="10259" max="10260" width="10.7109375" style="57" customWidth="1"/>
    <col min="10261" max="10261" width="7" style="57" customWidth="1"/>
    <col min="10262" max="10262" width="11.42578125" style="57" customWidth="1"/>
    <col min="10263" max="10263" width="11.7109375" style="57" customWidth="1"/>
    <col min="10264" max="10264" width="7" style="57" customWidth="1"/>
    <col min="10265" max="10265" width="13.5703125" style="57" customWidth="1"/>
    <col min="10266" max="10266" width="13.28515625" style="57" customWidth="1"/>
    <col min="10267" max="10267" width="11.85546875" style="57" customWidth="1"/>
    <col min="10268" max="10268" width="13.7109375" style="57" customWidth="1"/>
    <col min="10269" max="10269" width="13.42578125" style="57" customWidth="1"/>
    <col min="10270" max="10270" width="13.28515625" style="57" customWidth="1"/>
    <col min="10271" max="10271" width="13.140625" style="57" customWidth="1"/>
    <col min="10272" max="10272" width="12.85546875" style="57" customWidth="1"/>
    <col min="10273" max="10273" width="12.7109375" style="57" customWidth="1"/>
    <col min="10274" max="10496" width="9.140625" style="57"/>
    <col min="10497" max="10497" width="3" style="57" bestFit="1" customWidth="1"/>
    <col min="10498" max="10498" width="22.85546875" style="57" customWidth="1"/>
    <col min="10499" max="10499" width="7.7109375" style="57" bestFit="1" customWidth="1"/>
    <col min="10500" max="10500" width="10.42578125" style="57" customWidth="1"/>
    <col min="10501" max="10501" width="10.5703125" style="57" customWidth="1"/>
    <col min="10502" max="10502" width="6.28515625" style="57" customWidth="1"/>
    <col min="10503" max="10503" width="11.28515625" style="57" customWidth="1"/>
    <col min="10504" max="10504" width="10.140625" style="57" bestFit="1" customWidth="1"/>
    <col min="10505" max="10505" width="6.7109375" style="57" customWidth="1"/>
    <col min="10506" max="10507" width="10.7109375" style="57" customWidth="1"/>
    <col min="10508" max="10508" width="6.7109375" style="57" customWidth="1"/>
    <col min="10509" max="10509" width="10.42578125" style="57" customWidth="1"/>
    <col min="10510" max="10510" width="9.85546875" style="57" customWidth="1"/>
    <col min="10511" max="10511" width="6.5703125" style="57" customWidth="1"/>
    <col min="10512" max="10514" width="7.85546875" style="57" customWidth="1"/>
    <col min="10515" max="10516" width="10.7109375" style="57" customWidth="1"/>
    <col min="10517" max="10517" width="7" style="57" customWidth="1"/>
    <col min="10518" max="10518" width="11.42578125" style="57" customWidth="1"/>
    <col min="10519" max="10519" width="11.7109375" style="57" customWidth="1"/>
    <col min="10520" max="10520" width="7" style="57" customWidth="1"/>
    <col min="10521" max="10521" width="13.5703125" style="57" customWidth="1"/>
    <col min="10522" max="10522" width="13.28515625" style="57" customWidth="1"/>
    <col min="10523" max="10523" width="11.85546875" style="57" customWidth="1"/>
    <col min="10524" max="10524" width="13.7109375" style="57" customWidth="1"/>
    <col min="10525" max="10525" width="13.42578125" style="57" customWidth="1"/>
    <col min="10526" max="10526" width="13.28515625" style="57" customWidth="1"/>
    <col min="10527" max="10527" width="13.140625" style="57" customWidth="1"/>
    <col min="10528" max="10528" width="12.85546875" style="57" customWidth="1"/>
    <col min="10529" max="10529" width="12.7109375" style="57" customWidth="1"/>
    <col min="10530" max="10752" width="9.140625" style="57"/>
    <col min="10753" max="10753" width="3" style="57" bestFit="1" customWidth="1"/>
    <col min="10754" max="10754" width="22.85546875" style="57" customWidth="1"/>
    <col min="10755" max="10755" width="7.7109375" style="57" bestFit="1" customWidth="1"/>
    <col min="10756" max="10756" width="10.42578125" style="57" customWidth="1"/>
    <col min="10757" max="10757" width="10.5703125" style="57" customWidth="1"/>
    <col min="10758" max="10758" width="6.28515625" style="57" customWidth="1"/>
    <col min="10759" max="10759" width="11.28515625" style="57" customWidth="1"/>
    <col min="10760" max="10760" width="10.140625" style="57" bestFit="1" customWidth="1"/>
    <col min="10761" max="10761" width="6.7109375" style="57" customWidth="1"/>
    <col min="10762" max="10763" width="10.7109375" style="57" customWidth="1"/>
    <col min="10764" max="10764" width="6.7109375" style="57" customWidth="1"/>
    <col min="10765" max="10765" width="10.42578125" style="57" customWidth="1"/>
    <col min="10766" max="10766" width="9.85546875" style="57" customWidth="1"/>
    <col min="10767" max="10767" width="6.5703125" style="57" customWidth="1"/>
    <col min="10768" max="10770" width="7.85546875" style="57" customWidth="1"/>
    <col min="10771" max="10772" width="10.7109375" style="57" customWidth="1"/>
    <col min="10773" max="10773" width="7" style="57" customWidth="1"/>
    <col min="10774" max="10774" width="11.42578125" style="57" customWidth="1"/>
    <col min="10775" max="10775" width="11.7109375" style="57" customWidth="1"/>
    <col min="10776" max="10776" width="7" style="57" customWidth="1"/>
    <col min="10777" max="10777" width="13.5703125" style="57" customWidth="1"/>
    <col min="10778" max="10778" width="13.28515625" style="57" customWidth="1"/>
    <col min="10779" max="10779" width="11.85546875" style="57" customWidth="1"/>
    <col min="10780" max="10780" width="13.7109375" style="57" customWidth="1"/>
    <col min="10781" max="10781" width="13.42578125" style="57" customWidth="1"/>
    <col min="10782" max="10782" width="13.28515625" style="57" customWidth="1"/>
    <col min="10783" max="10783" width="13.140625" style="57" customWidth="1"/>
    <col min="10784" max="10784" width="12.85546875" style="57" customWidth="1"/>
    <col min="10785" max="10785" width="12.7109375" style="57" customWidth="1"/>
    <col min="10786" max="11008" width="9.140625" style="57"/>
    <col min="11009" max="11009" width="3" style="57" bestFit="1" customWidth="1"/>
    <col min="11010" max="11010" width="22.85546875" style="57" customWidth="1"/>
    <col min="11011" max="11011" width="7.7109375" style="57" bestFit="1" customWidth="1"/>
    <col min="11012" max="11012" width="10.42578125" style="57" customWidth="1"/>
    <col min="11013" max="11013" width="10.5703125" style="57" customWidth="1"/>
    <col min="11014" max="11014" width="6.28515625" style="57" customWidth="1"/>
    <col min="11015" max="11015" width="11.28515625" style="57" customWidth="1"/>
    <col min="11016" max="11016" width="10.140625" style="57" bestFit="1" customWidth="1"/>
    <col min="11017" max="11017" width="6.7109375" style="57" customWidth="1"/>
    <col min="11018" max="11019" width="10.7109375" style="57" customWidth="1"/>
    <col min="11020" max="11020" width="6.7109375" style="57" customWidth="1"/>
    <col min="11021" max="11021" width="10.42578125" style="57" customWidth="1"/>
    <col min="11022" max="11022" width="9.85546875" style="57" customWidth="1"/>
    <col min="11023" max="11023" width="6.5703125" style="57" customWidth="1"/>
    <col min="11024" max="11026" width="7.85546875" style="57" customWidth="1"/>
    <col min="11027" max="11028" width="10.7109375" style="57" customWidth="1"/>
    <col min="11029" max="11029" width="7" style="57" customWidth="1"/>
    <col min="11030" max="11030" width="11.42578125" style="57" customWidth="1"/>
    <col min="11031" max="11031" width="11.7109375" style="57" customWidth="1"/>
    <col min="11032" max="11032" width="7" style="57" customWidth="1"/>
    <col min="11033" max="11033" width="13.5703125" style="57" customWidth="1"/>
    <col min="11034" max="11034" width="13.28515625" style="57" customWidth="1"/>
    <col min="11035" max="11035" width="11.85546875" style="57" customWidth="1"/>
    <col min="11036" max="11036" width="13.7109375" style="57" customWidth="1"/>
    <col min="11037" max="11037" width="13.42578125" style="57" customWidth="1"/>
    <col min="11038" max="11038" width="13.28515625" style="57" customWidth="1"/>
    <col min="11039" max="11039" width="13.140625" style="57" customWidth="1"/>
    <col min="11040" max="11040" width="12.85546875" style="57" customWidth="1"/>
    <col min="11041" max="11041" width="12.7109375" style="57" customWidth="1"/>
    <col min="11042" max="11264" width="9.140625" style="57"/>
    <col min="11265" max="11265" width="3" style="57" bestFit="1" customWidth="1"/>
    <col min="11266" max="11266" width="22.85546875" style="57" customWidth="1"/>
    <col min="11267" max="11267" width="7.7109375" style="57" bestFit="1" customWidth="1"/>
    <col min="11268" max="11268" width="10.42578125" style="57" customWidth="1"/>
    <col min="11269" max="11269" width="10.5703125" style="57" customWidth="1"/>
    <col min="11270" max="11270" width="6.28515625" style="57" customWidth="1"/>
    <col min="11271" max="11271" width="11.28515625" style="57" customWidth="1"/>
    <col min="11272" max="11272" width="10.140625" style="57" bestFit="1" customWidth="1"/>
    <col min="11273" max="11273" width="6.7109375" style="57" customWidth="1"/>
    <col min="11274" max="11275" width="10.7109375" style="57" customWidth="1"/>
    <col min="11276" max="11276" width="6.7109375" style="57" customWidth="1"/>
    <col min="11277" max="11277" width="10.42578125" style="57" customWidth="1"/>
    <col min="11278" max="11278" width="9.85546875" style="57" customWidth="1"/>
    <col min="11279" max="11279" width="6.5703125" style="57" customWidth="1"/>
    <col min="11280" max="11282" width="7.85546875" style="57" customWidth="1"/>
    <col min="11283" max="11284" width="10.7109375" style="57" customWidth="1"/>
    <col min="11285" max="11285" width="7" style="57" customWidth="1"/>
    <col min="11286" max="11286" width="11.42578125" style="57" customWidth="1"/>
    <col min="11287" max="11287" width="11.7109375" style="57" customWidth="1"/>
    <col min="11288" max="11288" width="7" style="57" customWidth="1"/>
    <col min="11289" max="11289" width="13.5703125" style="57" customWidth="1"/>
    <col min="11290" max="11290" width="13.28515625" style="57" customWidth="1"/>
    <col min="11291" max="11291" width="11.85546875" style="57" customWidth="1"/>
    <col min="11292" max="11292" width="13.7109375" style="57" customWidth="1"/>
    <col min="11293" max="11293" width="13.42578125" style="57" customWidth="1"/>
    <col min="11294" max="11294" width="13.28515625" style="57" customWidth="1"/>
    <col min="11295" max="11295" width="13.140625" style="57" customWidth="1"/>
    <col min="11296" max="11296" width="12.85546875" style="57" customWidth="1"/>
    <col min="11297" max="11297" width="12.7109375" style="57" customWidth="1"/>
    <col min="11298" max="11520" width="9.140625" style="57"/>
    <col min="11521" max="11521" width="3" style="57" bestFit="1" customWidth="1"/>
    <col min="11522" max="11522" width="22.85546875" style="57" customWidth="1"/>
    <col min="11523" max="11523" width="7.7109375" style="57" bestFit="1" customWidth="1"/>
    <col min="11524" max="11524" width="10.42578125" style="57" customWidth="1"/>
    <col min="11525" max="11525" width="10.5703125" style="57" customWidth="1"/>
    <col min="11526" max="11526" width="6.28515625" style="57" customWidth="1"/>
    <col min="11527" max="11527" width="11.28515625" style="57" customWidth="1"/>
    <col min="11528" max="11528" width="10.140625" style="57" bestFit="1" customWidth="1"/>
    <col min="11529" max="11529" width="6.7109375" style="57" customWidth="1"/>
    <col min="11530" max="11531" width="10.7109375" style="57" customWidth="1"/>
    <col min="11532" max="11532" width="6.7109375" style="57" customWidth="1"/>
    <col min="11533" max="11533" width="10.42578125" style="57" customWidth="1"/>
    <col min="11534" max="11534" width="9.85546875" style="57" customWidth="1"/>
    <col min="11535" max="11535" width="6.5703125" style="57" customWidth="1"/>
    <col min="11536" max="11538" width="7.85546875" style="57" customWidth="1"/>
    <col min="11539" max="11540" width="10.7109375" style="57" customWidth="1"/>
    <col min="11541" max="11541" width="7" style="57" customWidth="1"/>
    <col min="11542" max="11542" width="11.42578125" style="57" customWidth="1"/>
    <col min="11543" max="11543" width="11.7109375" style="57" customWidth="1"/>
    <col min="11544" max="11544" width="7" style="57" customWidth="1"/>
    <col min="11545" max="11545" width="13.5703125" style="57" customWidth="1"/>
    <col min="11546" max="11546" width="13.28515625" style="57" customWidth="1"/>
    <col min="11547" max="11547" width="11.85546875" style="57" customWidth="1"/>
    <col min="11548" max="11548" width="13.7109375" style="57" customWidth="1"/>
    <col min="11549" max="11549" width="13.42578125" style="57" customWidth="1"/>
    <col min="11550" max="11550" width="13.28515625" style="57" customWidth="1"/>
    <col min="11551" max="11551" width="13.140625" style="57" customWidth="1"/>
    <col min="11552" max="11552" width="12.85546875" style="57" customWidth="1"/>
    <col min="11553" max="11553" width="12.7109375" style="57" customWidth="1"/>
    <col min="11554" max="11776" width="9.140625" style="57"/>
    <col min="11777" max="11777" width="3" style="57" bestFit="1" customWidth="1"/>
    <col min="11778" max="11778" width="22.85546875" style="57" customWidth="1"/>
    <col min="11779" max="11779" width="7.7109375" style="57" bestFit="1" customWidth="1"/>
    <col min="11780" max="11780" width="10.42578125" style="57" customWidth="1"/>
    <col min="11781" max="11781" width="10.5703125" style="57" customWidth="1"/>
    <col min="11782" max="11782" width="6.28515625" style="57" customWidth="1"/>
    <col min="11783" max="11783" width="11.28515625" style="57" customWidth="1"/>
    <col min="11784" max="11784" width="10.140625" style="57" bestFit="1" customWidth="1"/>
    <col min="11785" max="11785" width="6.7109375" style="57" customWidth="1"/>
    <col min="11786" max="11787" width="10.7109375" style="57" customWidth="1"/>
    <col min="11788" max="11788" width="6.7109375" style="57" customWidth="1"/>
    <col min="11789" max="11789" width="10.42578125" style="57" customWidth="1"/>
    <col min="11790" max="11790" width="9.85546875" style="57" customWidth="1"/>
    <col min="11791" max="11791" width="6.5703125" style="57" customWidth="1"/>
    <col min="11792" max="11794" width="7.85546875" style="57" customWidth="1"/>
    <col min="11795" max="11796" width="10.7109375" style="57" customWidth="1"/>
    <col min="11797" max="11797" width="7" style="57" customWidth="1"/>
    <col min="11798" max="11798" width="11.42578125" style="57" customWidth="1"/>
    <col min="11799" max="11799" width="11.7109375" style="57" customWidth="1"/>
    <col min="11800" max="11800" width="7" style="57" customWidth="1"/>
    <col min="11801" max="11801" width="13.5703125" style="57" customWidth="1"/>
    <col min="11802" max="11802" width="13.28515625" style="57" customWidth="1"/>
    <col min="11803" max="11803" width="11.85546875" style="57" customWidth="1"/>
    <col min="11804" max="11804" width="13.7109375" style="57" customWidth="1"/>
    <col min="11805" max="11805" width="13.42578125" style="57" customWidth="1"/>
    <col min="11806" max="11806" width="13.28515625" style="57" customWidth="1"/>
    <col min="11807" max="11807" width="13.140625" style="57" customWidth="1"/>
    <col min="11808" max="11808" width="12.85546875" style="57" customWidth="1"/>
    <col min="11809" max="11809" width="12.7109375" style="57" customWidth="1"/>
    <col min="11810" max="12032" width="9.140625" style="57"/>
    <col min="12033" max="12033" width="3" style="57" bestFit="1" customWidth="1"/>
    <col min="12034" max="12034" width="22.85546875" style="57" customWidth="1"/>
    <col min="12035" max="12035" width="7.7109375" style="57" bestFit="1" customWidth="1"/>
    <col min="12036" max="12036" width="10.42578125" style="57" customWidth="1"/>
    <col min="12037" max="12037" width="10.5703125" style="57" customWidth="1"/>
    <col min="12038" max="12038" width="6.28515625" style="57" customWidth="1"/>
    <col min="12039" max="12039" width="11.28515625" style="57" customWidth="1"/>
    <col min="12040" max="12040" width="10.140625" style="57" bestFit="1" customWidth="1"/>
    <col min="12041" max="12041" width="6.7109375" style="57" customWidth="1"/>
    <col min="12042" max="12043" width="10.7109375" style="57" customWidth="1"/>
    <col min="12044" max="12044" width="6.7109375" style="57" customWidth="1"/>
    <col min="12045" max="12045" width="10.42578125" style="57" customWidth="1"/>
    <col min="12046" max="12046" width="9.85546875" style="57" customWidth="1"/>
    <col min="12047" max="12047" width="6.5703125" style="57" customWidth="1"/>
    <col min="12048" max="12050" width="7.85546875" style="57" customWidth="1"/>
    <col min="12051" max="12052" width="10.7109375" style="57" customWidth="1"/>
    <col min="12053" max="12053" width="7" style="57" customWidth="1"/>
    <col min="12054" max="12054" width="11.42578125" style="57" customWidth="1"/>
    <col min="12055" max="12055" width="11.7109375" style="57" customWidth="1"/>
    <col min="12056" max="12056" width="7" style="57" customWidth="1"/>
    <col min="12057" max="12057" width="13.5703125" style="57" customWidth="1"/>
    <col min="12058" max="12058" width="13.28515625" style="57" customWidth="1"/>
    <col min="12059" max="12059" width="11.85546875" style="57" customWidth="1"/>
    <col min="12060" max="12060" width="13.7109375" style="57" customWidth="1"/>
    <col min="12061" max="12061" width="13.42578125" style="57" customWidth="1"/>
    <col min="12062" max="12062" width="13.28515625" style="57" customWidth="1"/>
    <col min="12063" max="12063" width="13.140625" style="57" customWidth="1"/>
    <col min="12064" max="12064" width="12.85546875" style="57" customWidth="1"/>
    <col min="12065" max="12065" width="12.7109375" style="57" customWidth="1"/>
    <col min="12066" max="12288" width="9.140625" style="57"/>
    <col min="12289" max="12289" width="3" style="57" bestFit="1" customWidth="1"/>
    <col min="12290" max="12290" width="22.85546875" style="57" customWidth="1"/>
    <col min="12291" max="12291" width="7.7109375" style="57" bestFit="1" customWidth="1"/>
    <col min="12292" max="12292" width="10.42578125" style="57" customWidth="1"/>
    <col min="12293" max="12293" width="10.5703125" style="57" customWidth="1"/>
    <col min="12294" max="12294" width="6.28515625" style="57" customWidth="1"/>
    <col min="12295" max="12295" width="11.28515625" style="57" customWidth="1"/>
    <col min="12296" max="12296" width="10.140625" style="57" bestFit="1" customWidth="1"/>
    <col min="12297" max="12297" width="6.7109375" style="57" customWidth="1"/>
    <col min="12298" max="12299" width="10.7109375" style="57" customWidth="1"/>
    <col min="12300" max="12300" width="6.7109375" style="57" customWidth="1"/>
    <col min="12301" max="12301" width="10.42578125" style="57" customWidth="1"/>
    <col min="12302" max="12302" width="9.85546875" style="57" customWidth="1"/>
    <col min="12303" max="12303" width="6.5703125" style="57" customWidth="1"/>
    <col min="12304" max="12306" width="7.85546875" style="57" customWidth="1"/>
    <col min="12307" max="12308" width="10.7109375" style="57" customWidth="1"/>
    <col min="12309" max="12309" width="7" style="57" customWidth="1"/>
    <col min="12310" max="12310" width="11.42578125" style="57" customWidth="1"/>
    <col min="12311" max="12311" width="11.7109375" style="57" customWidth="1"/>
    <col min="12312" max="12312" width="7" style="57" customWidth="1"/>
    <col min="12313" max="12313" width="13.5703125" style="57" customWidth="1"/>
    <col min="12314" max="12314" width="13.28515625" style="57" customWidth="1"/>
    <col min="12315" max="12315" width="11.85546875" style="57" customWidth="1"/>
    <col min="12316" max="12316" width="13.7109375" style="57" customWidth="1"/>
    <col min="12317" max="12317" width="13.42578125" style="57" customWidth="1"/>
    <col min="12318" max="12318" width="13.28515625" style="57" customWidth="1"/>
    <col min="12319" max="12319" width="13.140625" style="57" customWidth="1"/>
    <col min="12320" max="12320" width="12.85546875" style="57" customWidth="1"/>
    <col min="12321" max="12321" width="12.7109375" style="57" customWidth="1"/>
    <col min="12322" max="12544" width="9.140625" style="57"/>
    <col min="12545" max="12545" width="3" style="57" bestFit="1" customWidth="1"/>
    <col min="12546" max="12546" width="22.85546875" style="57" customWidth="1"/>
    <col min="12547" max="12547" width="7.7109375" style="57" bestFit="1" customWidth="1"/>
    <col min="12548" max="12548" width="10.42578125" style="57" customWidth="1"/>
    <col min="12549" max="12549" width="10.5703125" style="57" customWidth="1"/>
    <col min="12550" max="12550" width="6.28515625" style="57" customWidth="1"/>
    <col min="12551" max="12551" width="11.28515625" style="57" customWidth="1"/>
    <col min="12552" max="12552" width="10.140625" style="57" bestFit="1" customWidth="1"/>
    <col min="12553" max="12553" width="6.7109375" style="57" customWidth="1"/>
    <col min="12554" max="12555" width="10.7109375" style="57" customWidth="1"/>
    <col min="12556" max="12556" width="6.7109375" style="57" customWidth="1"/>
    <col min="12557" max="12557" width="10.42578125" style="57" customWidth="1"/>
    <col min="12558" max="12558" width="9.85546875" style="57" customWidth="1"/>
    <col min="12559" max="12559" width="6.5703125" style="57" customWidth="1"/>
    <col min="12560" max="12562" width="7.85546875" style="57" customWidth="1"/>
    <col min="12563" max="12564" width="10.7109375" style="57" customWidth="1"/>
    <col min="12565" max="12565" width="7" style="57" customWidth="1"/>
    <col min="12566" max="12566" width="11.42578125" style="57" customWidth="1"/>
    <col min="12567" max="12567" width="11.7109375" style="57" customWidth="1"/>
    <col min="12568" max="12568" width="7" style="57" customWidth="1"/>
    <col min="12569" max="12569" width="13.5703125" style="57" customWidth="1"/>
    <col min="12570" max="12570" width="13.28515625" style="57" customWidth="1"/>
    <col min="12571" max="12571" width="11.85546875" style="57" customWidth="1"/>
    <col min="12572" max="12572" width="13.7109375" style="57" customWidth="1"/>
    <col min="12573" max="12573" width="13.42578125" style="57" customWidth="1"/>
    <col min="12574" max="12574" width="13.28515625" style="57" customWidth="1"/>
    <col min="12575" max="12575" width="13.140625" style="57" customWidth="1"/>
    <col min="12576" max="12576" width="12.85546875" style="57" customWidth="1"/>
    <col min="12577" max="12577" width="12.7109375" style="57" customWidth="1"/>
    <col min="12578" max="12800" width="9.140625" style="57"/>
    <col min="12801" max="12801" width="3" style="57" bestFit="1" customWidth="1"/>
    <col min="12802" max="12802" width="22.85546875" style="57" customWidth="1"/>
    <col min="12803" max="12803" width="7.7109375" style="57" bestFit="1" customWidth="1"/>
    <col min="12804" max="12804" width="10.42578125" style="57" customWidth="1"/>
    <col min="12805" max="12805" width="10.5703125" style="57" customWidth="1"/>
    <col min="12806" max="12806" width="6.28515625" style="57" customWidth="1"/>
    <col min="12807" max="12807" width="11.28515625" style="57" customWidth="1"/>
    <col min="12808" max="12808" width="10.140625" style="57" bestFit="1" customWidth="1"/>
    <col min="12809" max="12809" width="6.7109375" style="57" customWidth="1"/>
    <col min="12810" max="12811" width="10.7109375" style="57" customWidth="1"/>
    <col min="12812" max="12812" width="6.7109375" style="57" customWidth="1"/>
    <col min="12813" max="12813" width="10.42578125" style="57" customWidth="1"/>
    <col min="12814" max="12814" width="9.85546875" style="57" customWidth="1"/>
    <col min="12815" max="12815" width="6.5703125" style="57" customWidth="1"/>
    <col min="12816" max="12818" width="7.85546875" style="57" customWidth="1"/>
    <col min="12819" max="12820" width="10.7109375" style="57" customWidth="1"/>
    <col min="12821" max="12821" width="7" style="57" customWidth="1"/>
    <col min="12822" max="12822" width="11.42578125" style="57" customWidth="1"/>
    <col min="12823" max="12823" width="11.7109375" style="57" customWidth="1"/>
    <col min="12824" max="12824" width="7" style="57" customWidth="1"/>
    <col min="12825" max="12825" width="13.5703125" style="57" customWidth="1"/>
    <col min="12826" max="12826" width="13.28515625" style="57" customWidth="1"/>
    <col min="12827" max="12827" width="11.85546875" style="57" customWidth="1"/>
    <col min="12828" max="12828" width="13.7109375" style="57" customWidth="1"/>
    <col min="12829" max="12829" width="13.42578125" style="57" customWidth="1"/>
    <col min="12830" max="12830" width="13.28515625" style="57" customWidth="1"/>
    <col min="12831" max="12831" width="13.140625" style="57" customWidth="1"/>
    <col min="12832" max="12832" width="12.85546875" style="57" customWidth="1"/>
    <col min="12833" max="12833" width="12.7109375" style="57" customWidth="1"/>
    <col min="12834" max="13056" width="9.140625" style="57"/>
    <col min="13057" max="13057" width="3" style="57" bestFit="1" customWidth="1"/>
    <col min="13058" max="13058" width="22.85546875" style="57" customWidth="1"/>
    <col min="13059" max="13059" width="7.7109375" style="57" bestFit="1" customWidth="1"/>
    <col min="13060" max="13060" width="10.42578125" style="57" customWidth="1"/>
    <col min="13061" max="13061" width="10.5703125" style="57" customWidth="1"/>
    <col min="13062" max="13062" width="6.28515625" style="57" customWidth="1"/>
    <col min="13063" max="13063" width="11.28515625" style="57" customWidth="1"/>
    <col min="13064" max="13064" width="10.140625" style="57" bestFit="1" customWidth="1"/>
    <col min="13065" max="13065" width="6.7109375" style="57" customWidth="1"/>
    <col min="13066" max="13067" width="10.7109375" style="57" customWidth="1"/>
    <col min="13068" max="13068" width="6.7109375" style="57" customWidth="1"/>
    <col min="13069" max="13069" width="10.42578125" style="57" customWidth="1"/>
    <col min="13070" max="13070" width="9.85546875" style="57" customWidth="1"/>
    <col min="13071" max="13071" width="6.5703125" style="57" customWidth="1"/>
    <col min="13072" max="13074" width="7.85546875" style="57" customWidth="1"/>
    <col min="13075" max="13076" width="10.7109375" style="57" customWidth="1"/>
    <col min="13077" max="13077" width="7" style="57" customWidth="1"/>
    <col min="13078" max="13078" width="11.42578125" style="57" customWidth="1"/>
    <col min="13079" max="13079" width="11.7109375" style="57" customWidth="1"/>
    <col min="13080" max="13080" width="7" style="57" customWidth="1"/>
    <col min="13081" max="13081" width="13.5703125" style="57" customWidth="1"/>
    <col min="13082" max="13082" width="13.28515625" style="57" customWidth="1"/>
    <col min="13083" max="13083" width="11.85546875" style="57" customWidth="1"/>
    <col min="13084" max="13084" width="13.7109375" style="57" customWidth="1"/>
    <col min="13085" max="13085" width="13.42578125" style="57" customWidth="1"/>
    <col min="13086" max="13086" width="13.28515625" style="57" customWidth="1"/>
    <col min="13087" max="13087" width="13.140625" style="57" customWidth="1"/>
    <col min="13088" max="13088" width="12.85546875" style="57" customWidth="1"/>
    <col min="13089" max="13089" width="12.7109375" style="57" customWidth="1"/>
    <col min="13090" max="13312" width="9.140625" style="57"/>
    <col min="13313" max="13313" width="3" style="57" bestFit="1" customWidth="1"/>
    <col min="13314" max="13314" width="22.85546875" style="57" customWidth="1"/>
    <col min="13315" max="13315" width="7.7109375" style="57" bestFit="1" customWidth="1"/>
    <col min="13316" max="13316" width="10.42578125" style="57" customWidth="1"/>
    <col min="13317" max="13317" width="10.5703125" style="57" customWidth="1"/>
    <col min="13318" max="13318" width="6.28515625" style="57" customWidth="1"/>
    <col min="13319" max="13319" width="11.28515625" style="57" customWidth="1"/>
    <col min="13320" max="13320" width="10.140625" style="57" bestFit="1" customWidth="1"/>
    <col min="13321" max="13321" width="6.7109375" style="57" customWidth="1"/>
    <col min="13322" max="13323" width="10.7109375" style="57" customWidth="1"/>
    <col min="13324" max="13324" width="6.7109375" style="57" customWidth="1"/>
    <col min="13325" max="13325" width="10.42578125" style="57" customWidth="1"/>
    <col min="13326" max="13326" width="9.85546875" style="57" customWidth="1"/>
    <col min="13327" max="13327" width="6.5703125" style="57" customWidth="1"/>
    <col min="13328" max="13330" width="7.85546875" style="57" customWidth="1"/>
    <col min="13331" max="13332" width="10.7109375" style="57" customWidth="1"/>
    <col min="13333" max="13333" width="7" style="57" customWidth="1"/>
    <col min="13334" max="13334" width="11.42578125" style="57" customWidth="1"/>
    <col min="13335" max="13335" width="11.7109375" style="57" customWidth="1"/>
    <col min="13336" max="13336" width="7" style="57" customWidth="1"/>
    <col min="13337" max="13337" width="13.5703125" style="57" customWidth="1"/>
    <col min="13338" max="13338" width="13.28515625" style="57" customWidth="1"/>
    <col min="13339" max="13339" width="11.85546875" style="57" customWidth="1"/>
    <col min="13340" max="13340" width="13.7109375" style="57" customWidth="1"/>
    <col min="13341" max="13341" width="13.42578125" style="57" customWidth="1"/>
    <col min="13342" max="13342" width="13.28515625" style="57" customWidth="1"/>
    <col min="13343" max="13343" width="13.140625" style="57" customWidth="1"/>
    <col min="13344" max="13344" width="12.85546875" style="57" customWidth="1"/>
    <col min="13345" max="13345" width="12.7109375" style="57" customWidth="1"/>
    <col min="13346" max="13568" width="9.140625" style="57"/>
    <col min="13569" max="13569" width="3" style="57" bestFit="1" customWidth="1"/>
    <col min="13570" max="13570" width="22.85546875" style="57" customWidth="1"/>
    <col min="13571" max="13571" width="7.7109375" style="57" bestFit="1" customWidth="1"/>
    <col min="13572" max="13572" width="10.42578125" style="57" customWidth="1"/>
    <col min="13573" max="13573" width="10.5703125" style="57" customWidth="1"/>
    <col min="13574" max="13574" width="6.28515625" style="57" customWidth="1"/>
    <col min="13575" max="13575" width="11.28515625" style="57" customWidth="1"/>
    <col min="13576" max="13576" width="10.140625" style="57" bestFit="1" customWidth="1"/>
    <col min="13577" max="13577" width="6.7109375" style="57" customWidth="1"/>
    <col min="13578" max="13579" width="10.7109375" style="57" customWidth="1"/>
    <col min="13580" max="13580" width="6.7109375" style="57" customWidth="1"/>
    <col min="13581" max="13581" width="10.42578125" style="57" customWidth="1"/>
    <col min="13582" max="13582" width="9.85546875" style="57" customWidth="1"/>
    <col min="13583" max="13583" width="6.5703125" style="57" customWidth="1"/>
    <col min="13584" max="13586" width="7.85546875" style="57" customWidth="1"/>
    <col min="13587" max="13588" width="10.7109375" style="57" customWidth="1"/>
    <col min="13589" max="13589" width="7" style="57" customWidth="1"/>
    <col min="13590" max="13590" width="11.42578125" style="57" customWidth="1"/>
    <col min="13591" max="13591" width="11.7109375" style="57" customWidth="1"/>
    <col min="13592" max="13592" width="7" style="57" customWidth="1"/>
    <col min="13593" max="13593" width="13.5703125" style="57" customWidth="1"/>
    <col min="13594" max="13594" width="13.28515625" style="57" customWidth="1"/>
    <col min="13595" max="13595" width="11.85546875" style="57" customWidth="1"/>
    <col min="13596" max="13596" width="13.7109375" style="57" customWidth="1"/>
    <col min="13597" max="13597" width="13.42578125" style="57" customWidth="1"/>
    <col min="13598" max="13598" width="13.28515625" style="57" customWidth="1"/>
    <col min="13599" max="13599" width="13.140625" style="57" customWidth="1"/>
    <col min="13600" max="13600" width="12.85546875" style="57" customWidth="1"/>
    <col min="13601" max="13601" width="12.7109375" style="57" customWidth="1"/>
    <col min="13602" max="13824" width="9.140625" style="57"/>
    <col min="13825" max="13825" width="3" style="57" bestFit="1" customWidth="1"/>
    <col min="13826" max="13826" width="22.85546875" style="57" customWidth="1"/>
    <col min="13827" max="13827" width="7.7109375" style="57" bestFit="1" customWidth="1"/>
    <col min="13828" max="13828" width="10.42578125" style="57" customWidth="1"/>
    <col min="13829" max="13829" width="10.5703125" style="57" customWidth="1"/>
    <col min="13830" max="13830" width="6.28515625" style="57" customWidth="1"/>
    <col min="13831" max="13831" width="11.28515625" style="57" customWidth="1"/>
    <col min="13832" max="13832" width="10.140625" style="57" bestFit="1" customWidth="1"/>
    <col min="13833" max="13833" width="6.7109375" style="57" customWidth="1"/>
    <col min="13834" max="13835" width="10.7109375" style="57" customWidth="1"/>
    <col min="13836" max="13836" width="6.7109375" style="57" customWidth="1"/>
    <col min="13837" max="13837" width="10.42578125" style="57" customWidth="1"/>
    <col min="13838" max="13838" width="9.85546875" style="57" customWidth="1"/>
    <col min="13839" max="13839" width="6.5703125" style="57" customWidth="1"/>
    <col min="13840" max="13842" width="7.85546875" style="57" customWidth="1"/>
    <col min="13843" max="13844" width="10.7109375" style="57" customWidth="1"/>
    <col min="13845" max="13845" width="7" style="57" customWidth="1"/>
    <col min="13846" max="13846" width="11.42578125" style="57" customWidth="1"/>
    <col min="13847" max="13847" width="11.7109375" style="57" customWidth="1"/>
    <col min="13848" max="13848" width="7" style="57" customWidth="1"/>
    <col min="13849" max="13849" width="13.5703125" style="57" customWidth="1"/>
    <col min="13850" max="13850" width="13.28515625" style="57" customWidth="1"/>
    <col min="13851" max="13851" width="11.85546875" style="57" customWidth="1"/>
    <col min="13852" max="13852" width="13.7109375" style="57" customWidth="1"/>
    <col min="13853" max="13853" width="13.42578125" style="57" customWidth="1"/>
    <col min="13854" max="13854" width="13.28515625" style="57" customWidth="1"/>
    <col min="13855" max="13855" width="13.140625" style="57" customWidth="1"/>
    <col min="13856" max="13856" width="12.85546875" style="57" customWidth="1"/>
    <col min="13857" max="13857" width="12.7109375" style="57" customWidth="1"/>
    <col min="13858" max="14080" width="9.140625" style="57"/>
    <col min="14081" max="14081" width="3" style="57" bestFit="1" customWidth="1"/>
    <col min="14082" max="14082" width="22.85546875" style="57" customWidth="1"/>
    <col min="14083" max="14083" width="7.7109375" style="57" bestFit="1" customWidth="1"/>
    <col min="14084" max="14084" width="10.42578125" style="57" customWidth="1"/>
    <col min="14085" max="14085" width="10.5703125" style="57" customWidth="1"/>
    <col min="14086" max="14086" width="6.28515625" style="57" customWidth="1"/>
    <col min="14087" max="14087" width="11.28515625" style="57" customWidth="1"/>
    <col min="14088" max="14088" width="10.140625" style="57" bestFit="1" customWidth="1"/>
    <col min="14089" max="14089" width="6.7109375" style="57" customWidth="1"/>
    <col min="14090" max="14091" width="10.7109375" style="57" customWidth="1"/>
    <col min="14092" max="14092" width="6.7109375" style="57" customWidth="1"/>
    <col min="14093" max="14093" width="10.42578125" style="57" customWidth="1"/>
    <col min="14094" max="14094" width="9.85546875" style="57" customWidth="1"/>
    <col min="14095" max="14095" width="6.5703125" style="57" customWidth="1"/>
    <col min="14096" max="14098" width="7.85546875" style="57" customWidth="1"/>
    <col min="14099" max="14100" width="10.7109375" style="57" customWidth="1"/>
    <col min="14101" max="14101" width="7" style="57" customWidth="1"/>
    <col min="14102" max="14102" width="11.42578125" style="57" customWidth="1"/>
    <col min="14103" max="14103" width="11.7109375" style="57" customWidth="1"/>
    <col min="14104" max="14104" width="7" style="57" customWidth="1"/>
    <col min="14105" max="14105" width="13.5703125" style="57" customWidth="1"/>
    <col min="14106" max="14106" width="13.28515625" style="57" customWidth="1"/>
    <col min="14107" max="14107" width="11.85546875" style="57" customWidth="1"/>
    <col min="14108" max="14108" width="13.7109375" style="57" customWidth="1"/>
    <col min="14109" max="14109" width="13.42578125" style="57" customWidth="1"/>
    <col min="14110" max="14110" width="13.28515625" style="57" customWidth="1"/>
    <col min="14111" max="14111" width="13.140625" style="57" customWidth="1"/>
    <col min="14112" max="14112" width="12.85546875" style="57" customWidth="1"/>
    <col min="14113" max="14113" width="12.7109375" style="57" customWidth="1"/>
    <col min="14114" max="14336" width="9.140625" style="57"/>
    <col min="14337" max="14337" width="3" style="57" bestFit="1" customWidth="1"/>
    <col min="14338" max="14338" width="22.85546875" style="57" customWidth="1"/>
    <col min="14339" max="14339" width="7.7109375" style="57" bestFit="1" customWidth="1"/>
    <col min="14340" max="14340" width="10.42578125" style="57" customWidth="1"/>
    <col min="14341" max="14341" width="10.5703125" style="57" customWidth="1"/>
    <col min="14342" max="14342" width="6.28515625" style="57" customWidth="1"/>
    <col min="14343" max="14343" width="11.28515625" style="57" customWidth="1"/>
    <col min="14344" max="14344" width="10.140625" style="57" bestFit="1" customWidth="1"/>
    <col min="14345" max="14345" width="6.7109375" style="57" customWidth="1"/>
    <col min="14346" max="14347" width="10.7109375" style="57" customWidth="1"/>
    <col min="14348" max="14348" width="6.7109375" style="57" customWidth="1"/>
    <col min="14349" max="14349" width="10.42578125" style="57" customWidth="1"/>
    <col min="14350" max="14350" width="9.85546875" style="57" customWidth="1"/>
    <col min="14351" max="14351" width="6.5703125" style="57" customWidth="1"/>
    <col min="14352" max="14354" width="7.85546875" style="57" customWidth="1"/>
    <col min="14355" max="14356" width="10.7109375" style="57" customWidth="1"/>
    <col min="14357" max="14357" width="7" style="57" customWidth="1"/>
    <col min="14358" max="14358" width="11.42578125" style="57" customWidth="1"/>
    <col min="14359" max="14359" width="11.7109375" style="57" customWidth="1"/>
    <col min="14360" max="14360" width="7" style="57" customWidth="1"/>
    <col min="14361" max="14361" width="13.5703125" style="57" customWidth="1"/>
    <col min="14362" max="14362" width="13.28515625" style="57" customWidth="1"/>
    <col min="14363" max="14363" width="11.85546875" style="57" customWidth="1"/>
    <col min="14364" max="14364" width="13.7109375" style="57" customWidth="1"/>
    <col min="14365" max="14365" width="13.42578125" style="57" customWidth="1"/>
    <col min="14366" max="14366" width="13.28515625" style="57" customWidth="1"/>
    <col min="14367" max="14367" width="13.140625" style="57" customWidth="1"/>
    <col min="14368" max="14368" width="12.85546875" style="57" customWidth="1"/>
    <col min="14369" max="14369" width="12.7109375" style="57" customWidth="1"/>
    <col min="14370" max="14592" width="9.140625" style="57"/>
    <col min="14593" max="14593" width="3" style="57" bestFit="1" customWidth="1"/>
    <col min="14594" max="14594" width="22.85546875" style="57" customWidth="1"/>
    <col min="14595" max="14595" width="7.7109375" style="57" bestFit="1" customWidth="1"/>
    <col min="14596" max="14596" width="10.42578125" style="57" customWidth="1"/>
    <col min="14597" max="14597" width="10.5703125" style="57" customWidth="1"/>
    <col min="14598" max="14598" width="6.28515625" style="57" customWidth="1"/>
    <col min="14599" max="14599" width="11.28515625" style="57" customWidth="1"/>
    <col min="14600" max="14600" width="10.140625" style="57" bestFit="1" customWidth="1"/>
    <col min="14601" max="14601" width="6.7109375" style="57" customWidth="1"/>
    <col min="14602" max="14603" width="10.7109375" style="57" customWidth="1"/>
    <col min="14604" max="14604" width="6.7109375" style="57" customWidth="1"/>
    <col min="14605" max="14605" width="10.42578125" style="57" customWidth="1"/>
    <col min="14606" max="14606" width="9.85546875" style="57" customWidth="1"/>
    <col min="14607" max="14607" width="6.5703125" style="57" customWidth="1"/>
    <col min="14608" max="14610" width="7.85546875" style="57" customWidth="1"/>
    <col min="14611" max="14612" width="10.7109375" style="57" customWidth="1"/>
    <col min="14613" max="14613" width="7" style="57" customWidth="1"/>
    <col min="14614" max="14614" width="11.42578125" style="57" customWidth="1"/>
    <col min="14615" max="14615" width="11.7109375" style="57" customWidth="1"/>
    <col min="14616" max="14616" width="7" style="57" customWidth="1"/>
    <col min="14617" max="14617" width="13.5703125" style="57" customWidth="1"/>
    <col min="14618" max="14618" width="13.28515625" style="57" customWidth="1"/>
    <col min="14619" max="14619" width="11.85546875" style="57" customWidth="1"/>
    <col min="14620" max="14620" width="13.7109375" style="57" customWidth="1"/>
    <col min="14621" max="14621" width="13.42578125" style="57" customWidth="1"/>
    <col min="14622" max="14622" width="13.28515625" style="57" customWidth="1"/>
    <col min="14623" max="14623" width="13.140625" style="57" customWidth="1"/>
    <col min="14624" max="14624" width="12.85546875" style="57" customWidth="1"/>
    <col min="14625" max="14625" width="12.7109375" style="57" customWidth="1"/>
    <col min="14626" max="14848" width="9.140625" style="57"/>
    <col min="14849" max="14849" width="3" style="57" bestFit="1" customWidth="1"/>
    <col min="14850" max="14850" width="22.85546875" style="57" customWidth="1"/>
    <col min="14851" max="14851" width="7.7109375" style="57" bestFit="1" customWidth="1"/>
    <col min="14852" max="14852" width="10.42578125" style="57" customWidth="1"/>
    <col min="14853" max="14853" width="10.5703125" style="57" customWidth="1"/>
    <col min="14854" max="14854" width="6.28515625" style="57" customWidth="1"/>
    <col min="14855" max="14855" width="11.28515625" style="57" customWidth="1"/>
    <col min="14856" max="14856" width="10.140625" style="57" bestFit="1" customWidth="1"/>
    <col min="14857" max="14857" width="6.7109375" style="57" customWidth="1"/>
    <col min="14858" max="14859" width="10.7109375" style="57" customWidth="1"/>
    <col min="14860" max="14860" width="6.7109375" style="57" customWidth="1"/>
    <col min="14861" max="14861" width="10.42578125" style="57" customWidth="1"/>
    <col min="14862" max="14862" width="9.85546875" style="57" customWidth="1"/>
    <col min="14863" max="14863" width="6.5703125" style="57" customWidth="1"/>
    <col min="14864" max="14866" width="7.85546875" style="57" customWidth="1"/>
    <col min="14867" max="14868" width="10.7109375" style="57" customWidth="1"/>
    <col min="14869" max="14869" width="7" style="57" customWidth="1"/>
    <col min="14870" max="14870" width="11.42578125" style="57" customWidth="1"/>
    <col min="14871" max="14871" width="11.7109375" style="57" customWidth="1"/>
    <col min="14872" max="14872" width="7" style="57" customWidth="1"/>
    <col min="14873" max="14873" width="13.5703125" style="57" customWidth="1"/>
    <col min="14874" max="14874" width="13.28515625" style="57" customWidth="1"/>
    <col min="14875" max="14875" width="11.85546875" style="57" customWidth="1"/>
    <col min="14876" max="14876" width="13.7109375" style="57" customWidth="1"/>
    <col min="14877" max="14877" width="13.42578125" style="57" customWidth="1"/>
    <col min="14878" max="14878" width="13.28515625" style="57" customWidth="1"/>
    <col min="14879" max="14879" width="13.140625" style="57" customWidth="1"/>
    <col min="14880" max="14880" width="12.85546875" style="57" customWidth="1"/>
    <col min="14881" max="14881" width="12.7109375" style="57" customWidth="1"/>
    <col min="14882" max="15104" width="9.140625" style="57"/>
    <col min="15105" max="15105" width="3" style="57" bestFit="1" customWidth="1"/>
    <col min="15106" max="15106" width="22.85546875" style="57" customWidth="1"/>
    <col min="15107" max="15107" width="7.7109375" style="57" bestFit="1" customWidth="1"/>
    <col min="15108" max="15108" width="10.42578125" style="57" customWidth="1"/>
    <col min="15109" max="15109" width="10.5703125" style="57" customWidth="1"/>
    <col min="15110" max="15110" width="6.28515625" style="57" customWidth="1"/>
    <col min="15111" max="15111" width="11.28515625" style="57" customWidth="1"/>
    <col min="15112" max="15112" width="10.140625" style="57" bestFit="1" customWidth="1"/>
    <col min="15113" max="15113" width="6.7109375" style="57" customWidth="1"/>
    <col min="15114" max="15115" width="10.7109375" style="57" customWidth="1"/>
    <col min="15116" max="15116" width="6.7109375" style="57" customWidth="1"/>
    <col min="15117" max="15117" width="10.42578125" style="57" customWidth="1"/>
    <col min="15118" max="15118" width="9.85546875" style="57" customWidth="1"/>
    <col min="15119" max="15119" width="6.5703125" style="57" customWidth="1"/>
    <col min="15120" max="15122" width="7.85546875" style="57" customWidth="1"/>
    <col min="15123" max="15124" width="10.7109375" style="57" customWidth="1"/>
    <col min="15125" max="15125" width="7" style="57" customWidth="1"/>
    <col min="15126" max="15126" width="11.42578125" style="57" customWidth="1"/>
    <col min="15127" max="15127" width="11.7109375" style="57" customWidth="1"/>
    <col min="15128" max="15128" width="7" style="57" customWidth="1"/>
    <col min="15129" max="15129" width="13.5703125" style="57" customWidth="1"/>
    <col min="15130" max="15130" width="13.28515625" style="57" customWidth="1"/>
    <col min="15131" max="15131" width="11.85546875" style="57" customWidth="1"/>
    <col min="15132" max="15132" width="13.7109375" style="57" customWidth="1"/>
    <col min="15133" max="15133" width="13.42578125" style="57" customWidth="1"/>
    <col min="15134" max="15134" width="13.28515625" style="57" customWidth="1"/>
    <col min="15135" max="15135" width="13.140625" style="57" customWidth="1"/>
    <col min="15136" max="15136" width="12.85546875" style="57" customWidth="1"/>
    <col min="15137" max="15137" width="12.7109375" style="57" customWidth="1"/>
    <col min="15138" max="15360" width="9.140625" style="57"/>
    <col min="15361" max="15361" width="3" style="57" bestFit="1" customWidth="1"/>
    <col min="15362" max="15362" width="22.85546875" style="57" customWidth="1"/>
    <col min="15363" max="15363" width="7.7109375" style="57" bestFit="1" customWidth="1"/>
    <col min="15364" max="15364" width="10.42578125" style="57" customWidth="1"/>
    <col min="15365" max="15365" width="10.5703125" style="57" customWidth="1"/>
    <col min="15366" max="15366" width="6.28515625" style="57" customWidth="1"/>
    <col min="15367" max="15367" width="11.28515625" style="57" customWidth="1"/>
    <col min="15368" max="15368" width="10.140625" style="57" bestFit="1" customWidth="1"/>
    <col min="15369" max="15369" width="6.7109375" style="57" customWidth="1"/>
    <col min="15370" max="15371" width="10.7109375" style="57" customWidth="1"/>
    <col min="15372" max="15372" width="6.7109375" style="57" customWidth="1"/>
    <col min="15373" max="15373" width="10.42578125" style="57" customWidth="1"/>
    <col min="15374" max="15374" width="9.85546875" style="57" customWidth="1"/>
    <col min="15375" max="15375" width="6.5703125" style="57" customWidth="1"/>
    <col min="15376" max="15378" width="7.85546875" style="57" customWidth="1"/>
    <col min="15379" max="15380" width="10.7109375" style="57" customWidth="1"/>
    <col min="15381" max="15381" width="7" style="57" customWidth="1"/>
    <col min="15382" max="15382" width="11.42578125" style="57" customWidth="1"/>
    <col min="15383" max="15383" width="11.7109375" style="57" customWidth="1"/>
    <col min="15384" max="15384" width="7" style="57" customWidth="1"/>
    <col min="15385" max="15385" width="13.5703125" style="57" customWidth="1"/>
    <col min="15386" max="15386" width="13.28515625" style="57" customWidth="1"/>
    <col min="15387" max="15387" width="11.85546875" style="57" customWidth="1"/>
    <col min="15388" max="15388" width="13.7109375" style="57" customWidth="1"/>
    <col min="15389" max="15389" width="13.42578125" style="57" customWidth="1"/>
    <col min="15390" max="15390" width="13.28515625" style="57" customWidth="1"/>
    <col min="15391" max="15391" width="13.140625" style="57" customWidth="1"/>
    <col min="15392" max="15392" width="12.85546875" style="57" customWidth="1"/>
    <col min="15393" max="15393" width="12.7109375" style="57" customWidth="1"/>
    <col min="15394" max="15616" width="9.140625" style="57"/>
    <col min="15617" max="15617" width="3" style="57" bestFit="1" customWidth="1"/>
    <col min="15618" max="15618" width="22.85546875" style="57" customWidth="1"/>
    <col min="15619" max="15619" width="7.7109375" style="57" bestFit="1" customWidth="1"/>
    <col min="15620" max="15620" width="10.42578125" style="57" customWidth="1"/>
    <col min="15621" max="15621" width="10.5703125" style="57" customWidth="1"/>
    <col min="15622" max="15622" width="6.28515625" style="57" customWidth="1"/>
    <col min="15623" max="15623" width="11.28515625" style="57" customWidth="1"/>
    <col min="15624" max="15624" width="10.140625" style="57" bestFit="1" customWidth="1"/>
    <col min="15625" max="15625" width="6.7109375" style="57" customWidth="1"/>
    <col min="15626" max="15627" width="10.7109375" style="57" customWidth="1"/>
    <col min="15628" max="15628" width="6.7109375" style="57" customWidth="1"/>
    <col min="15629" max="15629" width="10.42578125" style="57" customWidth="1"/>
    <col min="15630" max="15630" width="9.85546875" style="57" customWidth="1"/>
    <col min="15631" max="15631" width="6.5703125" style="57" customWidth="1"/>
    <col min="15632" max="15634" width="7.85546875" style="57" customWidth="1"/>
    <col min="15635" max="15636" width="10.7109375" style="57" customWidth="1"/>
    <col min="15637" max="15637" width="7" style="57" customWidth="1"/>
    <col min="15638" max="15638" width="11.42578125" style="57" customWidth="1"/>
    <col min="15639" max="15639" width="11.7109375" style="57" customWidth="1"/>
    <col min="15640" max="15640" width="7" style="57" customWidth="1"/>
    <col min="15641" max="15641" width="13.5703125" style="57" customWidth="1"/>
    <col min="15642" max="15642" width="13.28515625" style="57" customWidth="1"/>
    <col min="15643" max="15643" width="11.85546875" style="57" customWidth="1"/>
    <col min="15644" max="15644" width="13.7109375" style="57" customWidth="1"/>
    <col min="15645" max="15645" width="13.42578125" style="57" customWidth="1"/>
    <col min="15646" max="15646" width="13.28515625" style="57" customWidth="1"/>
    <col min="15647" max="15647" width="13.140625" style="57" customWidth="1"/>
    <col min="15648" max="15648" width="12.85546875" style="57" customWidth="1"/>
    <col min="15649" max="15649" width="12.7109375" style="57" customWidth="1"/>
    <col min="15650" max="15872" width="9.140625" style="57"/>
    <col min="15873" max="15873" width="3" style="57" bestFit="1" customWidth="1"/>
    <col min="15874" max="15874" width="22.85546875" style="57" customWidth="1"/>
    <col min="15875" max="15875" width="7.7109375" style="57" bestFit="1" customWidth="1"/>
    <col min="15876" max="15876" width="10.42578125" style="57" customWidth="1"/>
    <col min="15877" max="15877" width="10.5703125" style="57" customWidth="1"/>
    <col min="15878" max="15878" width="6.28515625" style="57" customWidth="1"/>
    <col min="15879" max="15879" width="11.28515625" style="57" customWidth="1"/>
    <col min="15880" max="15880" width="10.140625" style="57" bestFit="1" customWidth="1"/>
    <col min="15881" max="15881" width="6.7109375" style="57" customWidth="1"/>
    <col min="15882" max="15883" width="10.7109375" style="57" customWidth="1"/>
    <col min="15884" max="15884" width="6.7109375" style="57" customWidth="1"/>
    <col min="15885" max="15885" width="10.42578125" style="57" customWidth="1"/>
    <col min="15886" max="15886" width="9.85546875" style="57" customWidth="1"/>
    <col min="15887" max="15887" width="6.5703125" style="57" customWidth="1"/>
    <col min="15888" max="15890" width="7.85546875" style="57" customWidth="1"/>
    <col min="15891" max="15892" width="10.7109375" style="57" customWidth="1"/>
    <col min="15893" max="15893" width="7" style="57" customWidth="1"/>
    <col min="15894" max="15894" width="11.42578125" style="57" customWidth="1"/>
    <col min="15895" max="15895" width="11.7109375" style="57" customWidth="1"/>
    <col min="15896" max="15896" width="7" style="57" customWidth="1"/>
    <col min="15897" max="15897" width="13.5703125" style="57" customWidth="1"/>
    <col min="15898" max="15898" width="13.28515625" style="57" customWidth="1"/>
    <col min="15899" max="15899" width="11.85546875" style="57" customWidth="1"/>
    <col min="15900" max="15900" width="13.7109375" style="57" customWidth="1"/>
    <col min="15901" max="15901" width="13.42578125" style="57" customWidth="1"/>
    <col min="15902" max="15902" width="13.28515625" style="57" customWidth="1"/>
    <col min="15903" max="15903" width="13.140625" style="57" customWidth="1"/>
    <col min="15904" max="15904" width="12.85546875" style="57" customWidth="1"/>
    <col min="15905" max="15905" width="12.7109375" style="57" customWidth="1"/>
    <col min="15906" max="16128" width="9.140625" style="57"/>
    <col min="16129" max="16129" width="3" style="57" bestFit="1" customWidth="1"/>
    <col min="16130" max="16130" width="22.85546875" style="57" customWidth="1"/>
    <col min="16131" max="16131" width="7.7109375" style="57" bestFit="1" customWidth="1"/>
    <col min="16132" max="16132" width="10.42578125" style="57" customWidth="1"/>
    <col min="16133" max="16133" width="10.5703125" style="57" customWidth="1"/>
    <col min="16134" max="16134" width="6.28515625" style="57" customWidth="1"/>
    <col min="16135" max="16135" width="11.28515625" style="57" customWidth="1"/>
    <col min="16136" max="16136" width="10.140625" style="57" bestFit="1" customWidth="1"/>
    <col min="16137" max="16137" width="6.7109375" style="57" customWidth="1"/>
    <col min="16138" max="16139" width="10.7109375" style="57" customWidth="1"/>
    <col min="16140" max="16140" width="6.7109375" style="57" customWidth="1"/>
    <col min="16141" max="16141" width="10.42578125" style="57" customWidth="1"/>
    <col min="16142" max="16142" width="9.85546875" style="57" customWidth="1"/>
    <col min="16143" max="16143" width="6.5703125" style="57" customWidth="1"/>
    <col min="16144" max="16146" width="7.85546875" style="57" customWidth="1"/>
    <col min="16147" max="16148" width="10.7109375" style="57" customWidth="1"/>
    <col min="16149" max="16149" width="7" style="57" customWidth="1"/>
    <col min="16150" max="16150" width="11.42578125" style="57" customWidth="1"/>
    <col min="16151" max="16151" width="11.7109375" style="57" customWidth="1"/>
    <col min="16152" max="16152" width="7" style="57" customWidth="1"/>
    <col min="16153" max="16153" width="13.5703125" style="57" customWidth="1"/>
    <col min="16154" max="16154" width="13.28515625" style="57" customWidth="1"/>
    <col min="16155" max="16155" width="11.85546875" style="57" customWidth="1"/>
    <col min="16156" max="16156" width="13.7109375" style="57" customWidth="1"/>
    <col min="16157" max="16157" width="13.42578125" style="57" customWidth="1"/>
    <col min="16158" max="16158" width="13.28515625" style="57" customWidth="1"/>
    <col min="16159" max="16159" width="13.140625" style="57" customWidth="1"/>
    <col min="16160" max="16160" width="12.85546875" style="57" customWidth="1"/>
    <col min="16161" max="16161" width="12.7109375" style="57" customWidth="1"/>
    <col min="16162" max="16384" width="9.140625" style="57"/>
  </cols>
  <sheetData>
    <row r="1" spans="1:32" x14ac:dyDescent="0.25">
      <c r="W1" s="186" t="s">
        <v>51</v>
      </c>
      <c r="X1" s="186"/>
    </row>
    <row r="3" spans="1:32" ht="17.25" customHeight="1" x14ac:dyDescent="0.25">
      <c r="A3" s="187" t="s">
        <v>398</v>
      </c>
      <c r="B3" s="187"/>
      <c r="C3" s="187"/>
      <c r="D3" s="187"/>
      <c r="E3" s="187"/>
      <c r="F3" s="187"/>
      <c r="G3" s="187"/>
      <c r="H3" s="187"/>
      <c r="I3" s="187"/>
      <c r="J3" s="187"/>
      <c r="K3" s="187"/>
      <c r="L3" s="187"/>
      <c r="M3" s="187"/>
      <c r="N3" s="187"/>
      <c r="O3" s="187"/>
      <c r="P3" s="187"/>
      <c r="Q3" s="187"/>
      <c r="R3" s="187"/>
      <c r="S3" s="187"/>
      <c r="T3" s="187"/>
      <c r="U3" s="187"/>
      <c r="V3" s="187"/>
      <c r="W3" s="187"/>
      <c r="X3" s="187"/>
      <c r="Y3" s="58"/>
      <c r="Z3" s="58"/>
      <c r="AA3" s="58"/>
      <c r="AB3" s="58"/>
      <c r="AC3" s="58"/>
      <c r="AD3" s="58"/>
      <c r="AE3" s="58"/>
    </row>
    <row r="4" spans="1:32" x14ac:dyDescent="0.25">
      <c r="B4" s="58"/>
      <c r="C4" s="59"/>
      <c r="D4" s="60"/>
      <c r="E4" s="60"/>
      <c r="F4" s="60"/>
      <c r="G4" s="60"/>
      <c r="H4" s="60"/>
      <c r="I4" s="60"/>
      <c r="J4" s="60"/>
      <c r="K4" s="60"/>
      <c r="L4" s="60"/>
      <c r="M4" s="60"/>
      <c r="N4" s="60"/>
      <c r="O4" s="60"/>
      <c r="P4" s="60"/>
      <c r="Q4" s="60"/>
      <c r="R4" s="60"/>
      <c r="S4" s="60"/>
      <c r="T4" s="60"/>
      <c r="U4" s="60"/>
      <c r="V4" s="60"/>
      <c r="W4" s="58"/>
      <c r="X4" s="58"/>
      <c r="Y4" s="58"/>
      <c r="Z4" s="58"/>
      <c r="AA4" s="58"/>
      <c r="AB4" s="58"/>
      <c r="AC4" s="58"/>
      <c r="AD4" s="58"/>
      <c r="AE4" s="58"/>
    </row>
    <row r="5" spans="1:32" x14ac:dyDescent="0.25">
      <c r="A5" s="188" t="s">
        <v>52</v>
      </c>
      <c r="B5" s="188" t="s">
        <v>1</v>
      </c>
      <c r="C5" s="188" t="s">
        <v>47</v>
      </c>
      <c r="D5" s="189" t="s">
        <v>396</v>
      </c>
      <c r="E5" s="189"/>
      <c r="F5" s="189"/>
      <c r="G5" s="189"/>
      <c r="H5" s="189"/>
      <c r="I5" s="189"/>
      <c r="J5" s="189"/>
      <c r="K5" s="189"/>
      <c r="L5" s="189"/>
      <c r="M5" s="189"/>
      <c r="N5" s="189"/>
      <c r="O5" s="189"/>
      <c r="P5" s="189"/>
      <c r="Q5" s="190"/>
      <c r="R5" s="190"/>
      <c r="S5" s="191" t="s">
        <v>399</v>
      </c>
      <c r="T5" s="191" t="s">
        <v>53</v>
      </c>
      <c r="U5" s="188"/>
      <c r="V5" s="189" t="s">
        <v>54</v>
      </c>
      <c r="W5" s="190"/>
      <c r="X5" s="190"/>
      <c r="Y5" s="59"/>
      <c r="Z5" s="59"/>
      <c r="AA5" s="59"/>
      <c r="AB5" s="59"/>
      <c r="AC5" s="59"/>
      <c r="AD5" s="59"/>
      <c r="AE5" s="59"/>
      <c r="AF5" s="59"/>
    </row>
    <row r="6" spans="1:32" x14ac:dyDescent="0.25">
      <c r="A6" s="188"/>
      <c r="B6" s="188"/>
      <c r="C6" s="188"/>
      <c r="D6" s="191" t="s">
        <v>55</v>
      </c>
      <c r="E6" s="191" t="s">
        <v>53</v>
      </c>
      <c r="F6" s="191"/>
      <c r="G6" s="191" t="s">
        <v>56</v>
      </c>
      <c r="H6" s="191" t="s">
        <v>53</v>
      </c>
      <c r="I6" s="191"/>
      <c r="J6" s="191" t="s">
        <v>57</v>
      </c>
      <c r="K6" s="191" t="s">
        <v>53</v>
      </c>
      <c r="L6" s="191"/>
      <c r="M6" s="191" t="s">
        <v>58</v>
      </c>
      <c r="N6" s="191" t="s">
        <v>53</v>
      </c>
      <c r="O6" s="191"/>
      <c r="P6" s="191" t="s">
        <v>59</v>
      </c>
      <c r="Q6" s="191" t="s">
        <v>53</v>
      </c>
      <c r="R6" s="191"/>
      <c r="S6" s="191"/>
      <c r="T6" s="188"/>
      <c r="U6" s="188"/>
      <c r="V6" s="188" t="s">
        <v>60</v>
      </c>
      <c r="W6" s="188" t="s">
        <v>61</v>
      </c>
      <c r="X6" s="188" t="s">
        <v>62</v>
      </c>
      <c r="Y6" s="59"/>
      <c r="Z6" s="59"/>
      <c r="AA6" s="59"/>
      <c r="AB6" s="59"/>
      <c r="AC6" s="59"/>
      <c r="AD6" s="59"/>
      <c r="AE6" s="59"/>
      <c r="AF6" s="59"/>
    </row>
    <row r="7" spans="1:32" ht="102" x14ac:dyDescent="0.25">
      <c r="A7" s="188"/>
      <c r="B7" s="188"/>
      <c r="C7" s="188"/>
      <c r="D7" s="191"/>
      <c r="E7" s="61" t="s">
        <v>63</v>
      </c>
      <c r="F7" s="61" t="s">
        <v>64</v>
      </c>
      <c r="G7" s="191"/>
      <c r="H7" s="61" t="s">
        <v>63</v>
      </c>
      <c r="I7" s="61" t="s">
        <v>64</v>
      </c>
      <c r="J7" s="191"/>
      <c r="K7" s="61" t="s">
        <v>63</v>
      </c>
      <c r="L7" s="61" t="s">
        <v>64</v>
      </c>
      <c r="M7" s="191"/>
      <c r="N7" s="61" t="s">
        <v>65</v>
      </c>
      <c r="O7" s="61" t="s">
        <v>66</v>
      </c>
      <c r="P7" s="191"/>
      <c r="Q7" s="61" t="s">
        <v>67</v>
      </c>
      <c r="R7" s="61" t="s">
        <v>68</v>
      </c>
      <c r="S7" s="191"/>
      <c r="T7" s="61" t="s">
        <v>63</v>
      </c>
      <c r="U7" s="61" t="s">
        <v>64</v>
      </c>
      <c r="V7" s="188"/>
      <c r="W7" s="188"/>
      <c r="X7" s="188"/>
      <c r="Y7" s="59"/>
      <c r="Z7" s="59"/>
      <c r="AA7" s="59"/>
      <c r="AB7" s="59"/>
      <c r="AC7" s="59"/>
      <c r="AD7" s="59"/>
      <c r="AE7" s="59"/>
      <c r="AF7" s="59"/>
    </row>
    <row r="8" spans="1:32" s="21" customFormat="1" x14ac:dyDescent="0.25">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c r="R8" s="62">
        <v>18</v>
      </c>
      <c r="S8" s="62">
        <v>19</v>
      </c>
      <c r="T8" s="62">
        <v>20</v>
      </c>
      <c r="U8" s="62">
        <v>21</v>
      </c>
      <c r="V8" s="62">
        <v>22</v>
      </c>
      <c r="W8" s="62">
        <v>23</v>
      </c>
      <c r="X8" s="62">
        <v>24</v>
      </c>
      <c r="Y8" s="60"/>
      <c r="AB8" s="60"/>
      <c r="AC8" s="60"/>
      <c r="AE8" s="60"/>
    </row>
    <row r="9" spans="1:32" s="21" customFormat="1" ht="17.25" customHeight="1" x14ac:dyDescent="0.25">
      <c r="A9" s="62">
        <v>1</v>
      </c>
      <c r="B9" s="63" t="s">
        <v>69</v>
      </c>
      <c r="C9" s="62" t="s">
        <v>70</v>
      </c>
      <c r="D9" s="64">
        <f>E9+F9</f>
        <v>90512</v>
      </c>
      <c r="E9" s="65">
        <v>90512</v>
      </c>
      <c r="F9" s="66"/>
      <c r="G9" s="64">
        <f>H9+I9</f>
        <v>74021.600000000006</v>
      </c>
      <c r="H9" s="170">
        <v>74021.600000000006</v>
      </c>
      <c r="I9" s="171"/>
      <c r="J9" s="172">
        <f>K9+L9</f>
        <v>74021.600000000006</v>
      </c>
      <c r="K9" s="170">
        <v>74021.600000000006</v>
      </c>
      <c r="L9" s="173"/>
      <c r="M9" s="67">
        <f t="shared" ref="M9:N11" si="0">J9/G9</f>
        <v>1</v>
      </c>
      <c r="N9" s="67">
        <f t="shared" si="0"/>
        <v>1</v>
      </c>
      <c r="O9" s="67"/>
      <c r="P9" s="67">
        <f t="shared" ref="P9:Q11" si="1">J9/D9</f>
        <v>0.81780979317659541</v>
      </c>
      <c r="Q9" s="67">
        <f t="shared" si="1"/>
        <v>0.81780979317659541</v>
      </c>
      <c r="R9" s="67"/>
      <c r="S9" s="174">
        <f>T9+U9</f>
        <v>92455.7</v>
      </c>
      <c r="T9" s="68">
        <v>92455.7</v>
      </c>
      <c r="U9" s="66"/>
      <c r="V9" s="67">
        <f t="shared" ref="V9:W11" si="2">J9/S9</f>
        <v>0.80061694411485729</v>
      </c>
      <c r="W9" s="67">
        <f t="shared" si="2"/>
        <v>0.80061694411485729</v>
      </c>
      <c r="X9" s="67"/>
    </row>
    <row r="10" spans="1:32" ht="18" customHeight="1" x14ac:dyDescent="0.25">
      <c r="A10" s="69">
        <v>2</v>
      </c>
      <c r="B10" s="70" t="s">
        <v>71</v>
      </c>
      <c r="C10" s="62" t="s">
        <v>70</v>
      </c>
      <c r="D10" s="64">
        <f t="shared" ref="D10:D11" si="3">E10+F10</f>
        <v>3104</v>
      </c>
      <c r="E10" s="65">
        <v>3104</v>
      </c>
      <c r="F10" s="66"/>
      <c r="G10" s="64">
        <f>H10+I10</f>
        <v>2918</v>
      </c>
      <c r="H10" s="170">
        <v>2918</v>
      </c>
      <c r="I10" s="171"/>
      <c r="J10" s="172">
        <f>K10+L10</f>
        <v>2918</v>
      </c>
      <c r="K10" s="170">
        <v>2918</v>
      </c>
      <c r="L10" s="173"/>
      <c r="M10" s="67">
        <f t="shared" si="0"/>
        <v>1</v>
      </c>
      <c r="N10" s="67">
        <f t="shared" si="0"/>
        <v>1</v>
      </c>
      <c r="O10" s="67"/>
      <c r="P10" s="67">
        <f t="shared" si="1"/>
        <v>0.94007731958762886</v>
      </c>
      <c r="Q10" s="67">
        <f t="shared" si="1"/>
        <v>0.94007731958762886</v>
      </c>
      <c r="R10" s="67"/>
      <c r="S10" s="174">
        <f>T10+U10</f>
        <v>2204</v>
      </c>
      <c r="T10" s="68">
        <v>2204</v>
      </c>
      <c r="U10" s="66"/>
      <c r="V10" s="67">
        <f t="shared" si="2"/>
        <v>1.3239564428312161</v>
      </c>
      <c r="W10" s="67">
        <f t="shared" si="2"/>
        <v>1.3239564428312161</v>
      </c>
      <c r="X10" s="67"/>
    </row>
    <row r="11" spans="1:32" ht="25.5" x14ac:dyDescent="0.25">
      <c r="A11" s="69">
        <v>3</v>
      </c>
      <c r="B11" s="71" t="s">
        <v>72</v>
      </c>
      <c r="C11" s="69" t="s">
        <v>73</v>
      </c>
      <c r="D11" s="64">
        <f t="shared" si="3"/>
        <v>92387</v>
      </c>
      <c r="E11" s="65">
        <v>92387</v>
      </c>
      <c r="F11" s="66"/>
      <c r="G11" s="64">
        <f>H11+I11</f>
        <v>85300.29</v>
      </c>
      <c r="H11" s="170">
        <v>85300.29</v>
      </c>
      <c r="I11" s="171"/>
      <c r="J11" s="172">
        <f>K11+L11</f>
        <v>85300.29</v>
      </c>
      <c r="K11" s="170">
        <v>85300.29</v>
      </c>
      <c r="L11" s="173"/>
      <c r="M11" s="67">
        <f t="shared" si="0"/>
        <v>1</v>
      </c>
      <c r="N11" s="67">
        <f>K11/H11</f>
        <v>1</v>
      </c>
      <c r="O11" s="67"/>
      <c r="P11" s="67">
        <f t="shared" si="1"/>
        <v>0.92329321224847649</v>
      </c>
      <c r="Q11" s="67">
        <f t="shared" si="1"/>
        <v>0.92329321224847649</v>
      </c>
      <c r="R11" s="67"/>
      <c r="S11" s="174">
        <f>T11+U11</f>
        <v>90723.81</v>
      </c>
      <c r="T11" s="68">
        <v>90723.81</v>
      </c>
      <c r="U11" s="66"/>
      <c r="V11" s="67">
        <f t="shared" si="2"/>
        <v>0.94021944184222417</v>
      </c>
      <c r="W11" s="67">
        <f t="shared" si="2"/>
        <v>0.94021944184222417</v>
      </c>
      <c r="X11" s="67"/>
    </row>
    <row r="12" spans="1:32" x14ac:dyDescent="0.25">
      <c r="J12" s="72"/>
      <c r="K12" s="72"/>
      <c r="L12" s="72"/>
      <c r="M12" s="72"/>
      <c r="N12" s="72"/>
      <c r="O12" s="72"/>
      <c r="P12" s="72"/>
      <c r="Q12" s="72"/>
      <c r="R12" s="72"/>
      <c r="S12" s="72"/>
      <c r="T12" s="72"/>
      <c r="U12" s="72"/>
    </row>
    <row r="13" spans="1:32" ht="25.5" customHeight="1" x14ac:dyDescent="0.25"/>
    <row r="14" spans="1:32" x14ac:dyDescent="0.25">
      <c r="H14" s="73"/>
    </row>
    <row r="15" spans="1:32" ht="15.75" customHeight="1" x14ac:dyDescent="0.25">
      <c r="C15" s="99" t="s">
        <v>374</v>
      </c>
      <c r="D15" s="99"/>
      <c r="E15" s="99"/>
      <c r="F15" s="99"/>
      <c r="G15" s="99"/>
      <c r="H15" s="89"/>
      <c r="I15" s="74"/>
      <c r="O15" s="193" t="s">
        <v>409</v>
      </c>
      <c r="P15" s="193"/>
      <c r="Q15" s="193"/>
      <c r="R15" s="193"/>
      <c r="S15" s="193"/>
    </row>
    <row r="23" spans="4:7" hidden="1" x14ac:dyDescent="0.25"/>
    <row r="24" spans="4:7" hidden="1" x14ac:dyDescent="0.25">
      <c r="D24" s="192" t="s">
        <v>74</v>
      </c>
      <c r="E24" s="21" t="s">
        <v>75</v>
      </c>
      <c r="G24" s="21">
        <v>2366.6</v>
      </c>
    </row>
    <row r="25" spans="4:7" hidden="1" x14ac:dyDescent="0.25">
      <c r="D25" s="192"/>
      <c r="E25" s="21" t="s">
        <v>76</v>
      </c>
      <c r="G25" s="21">
        <v>3660.5</v>
      </c>
    </row>
    <row r="26" spans="4:7" hidden="1" x14ac:dyDescent="0.25"/>
    <row r="27" spans="4:7" hidden="1" x14ac:dyDescent="0.25"/>
    <row r="28" spans="4:7" hidden="1" x14ac:dyDescent="0.25"/>
    <row r="29" spans="4:7" hidden="1" x14ac:dyDescent="0.25">
      <c r="D29" s="192" t="s">
        <v>77</v>
      </c>
      <c r="E29" s="21" t="s">
        <v>75</v>
      </c>
      <c r="G29" s="21">
        <v>650</v>
      </c>
    </row>
    <row r="30" spans="4:7" hidden="1" x14ac:dyDescent="0.25">
      <c r="D30" s="192"/>
      <c r="E30" s="21" t="s">
        <v>78</v>
      </c>
      <c r="G30" s="21">
        <v>102</v>
      </c>
    </row>
    <row r="31" spans="4:7" hidden="1" x14ac:dyDescent="0.25">
      <c r="D31" s="192"/>
      <c r="E31" s="21" t="s">
        <v>76</v>
      </c>
      <c r="G31" s="21">
        <v>2288.34</v>
      </c>
    </row>
    <row r="32" spans="4:7" hidden="1" x14ac:dyDescent="0.25">
      <c r="D32" s="192"/>
      <c r="E32" s="21" t="s">
        <v>79</v>
      </c>
    </row>
    <row r="33" spans="4:11" hidden="1" x14ac:dyDescent="0.25"/>
    <row r="34" spans="4:11" hidden="1" x14ac:dyDescent="0.25"/>
    <row r="35" spans="4:11" hidden="1" x14ac:dyDescent="0.25">
      <c r="D35" s="192" t="s">
        <v>80</v>
      </c>
      <c r="E35" s="21" t="s">
        <v>81</v>
      </c>
      <c r="G35" s="21">
        <f>2741.5+392.3</f>
        <v>3133.8</v>
      </c>
    </row>
    <row r="36" spans="4:11" hidden="1" x14ac:dyDescent="0.25">
      <c r="D36" s="192"/>
    </row>
    <row r="37" spans="4:11" hidden="1" x14ac:dyDescent="0.25">
      <c r="D37" s="192"/>
      <c r="E37" s="21" t="s">
        <v>76</v>
      </c>
      <c r="G37" s="21">
        <v>2041.1</v>
      </c>
    </row>
    <row r="38" spans="4:11" hidden="1" x14ac:dyDescent="0.25">
      <c r="D38" s="192"/>
      <c r="E38" s="21" t="s">
        <v>79</v>
      </c>
      <c r="G38" s="21">
        <v>206.9</v>
      </c>
    </row>
    <row r="39" spans="4:11" hidden="1" x14ac:dyDescent="0.25"/>
    <row r="40" spans="4:11" hidden="1" x14ac:dyDescent="0.25"/>
    <row r="41" spans="4:11" hidden="1" x14ac:dyDescent="0.25">
      <c r="D41" s="21" t="s">
        <v>82</v>
      </c>
      <c r="E41" s="21" t="s">
        <v>79</v>
      </c>
      <c r="G41" s="21">
        <v>180</v>
      </c>
    </row>
    <row r="42" spans="4:11" hidden="1" x14ac:dyDescent="0.25"/>
    <row r="43" spans="4:11" hidden="1" x14ac:dyDescent="0.25"/>
    <row r="44" spans="4:11" hidden="1" x14ac:dyDescent="0.25"/>
    <row r="45" spans="4:11" hidden="1" x14ac:dyDescent="0.25"/>
    <row r="46" spans="4:11" hidden="1" x14ac:dyDescent="0.25">
      <c r="E46" s="21" t="s">
        <v>83</v>
      </c>
      <c r="G46" s="21">
        <f>G24+G29+G30+G35</f>
        <v>6252.4</v>
      </c>
      <c r="J46" s="21">
        <v>90097</v>
      </c>
      <c r="K46" s="21">
        <f>J46+G46</f>
        <v>96349.4</v>
      </c>
    </row>
    <row r="47" spans="4:11" hidden="1" x14ac:dyDescent="0.25">
      <c r="E47" s="21" t="s">
        <v>76</v>
      </c>
      <c r="G47" s="21">
        <f>G25+G31+G37</f>
        <v>7989.9400000000005</v>
      </c>
      <c r="J47" s="21">
        <v>83494.19</v>
      </c>
      <c r="K47" s="21">
        <f t="shared" ref="K47:K48" si="4">J47+G47</f>
        <v>91484.13</v>
      </c>
    </row>
    <row r="48" spans="4:11" hidden="1" x14ac:dyDescent="0.25">
      <c r="E48" s="21" t="s">
        <v>79</v>
      </c>
      <c r="G48" s="21">
        <f>G38+G41</f>
        <v>386.9</v>
      </c>
      <c r="J48" s="21">
        <v>2163.4</v>
      </c>
      <c r="K48" s="21">
        <f t="shared" si="4"/>
        <v>2550.3000000000002</v>
      </c>
    </row>
    <row r="49" hidden="1" x14ac:dyDescent="0.25"/>
  </sheetData>
  <mergeCells count="26">
    <mergeCell ref="D35:D38"/>
    <mergeCell ref="W6:W7"/>
    <mergeCell ref="D24:D25"/>
    <mergeCell ref="D29:D32"/>
    <mergeCell ref="M6:M7"/>
    <mergeCell ref="N6:O6"/>
    <mergeCell ref="P6:P7"/>
    <mergeCell ref="Q6:R6"/>
    <mergeCell ref="V6:V7"/>
    <mergeCell ref="O15:S15"/>
    <mergeCell ref="W1:X1"/>
    <mergeCell ref="A3:X3"/>
    <mergeCell ref="A5:A7"/>
    <mergeCell ref="B5:B7"/>
    <mergeCell ref="C5:C7"/>
    <mergeCell ref="D5:R5"/>
    <mergeCell ref="S5:S7"/>
    <mergeCell ref="T5:U6"/>
    <mergeCell ref="V5:X5"/>
    <mergeCell ref="D6:D7"/>
    <mergeCell ref="X6:X7"/>
    <mergeCell ref="E6:F6"/>
    <mergeCell ref="G6:G7"/>
    <mergeCell ref="H6:I6"/>
    <mergeCell ref="J6:J7"/>
    <mergeCell ref="K6:L6"/>
  </mergeCells>
  <pageMargins left="0.11811023622047245" right="0" top="0.74803149606299213" bottom="0.74803149606299213"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6BF95-EF94-493B-9365-1E7F6E8E97F3}">
  <sheetPr>
    <pageSetUpPr fitToPage="1"/>
  </sheetPr>
  <dimension ref="A1:R72"/>
  <sheetViews>
    <sheetView view="pageBreakPreview" topLeftCell="A55" zoomScale="85" zoomScaleNormal="70" zoomScaleSheetLayoutView="85" workbookViewId="0">
      <selection activeCell="F26" sqref="F26"/>
    </sheetView>
  </sheetViews>
  <sheetFormatPr defaultRowHeight="15.75" x14ac:dyDescent="0.25"/>
  <cols>
    <col min="1" max="1" width="4.28515625" style="74" customWidth="1"/>
    <col min="2" max="2" width="9.140625" style="74"/>
    <col min="3" max="3" width="8.42578125" style="74" customWidth="1"/>
    <col min="4" max="4" width="15.7109375" style="74" customWidth="1"/>
    <col min="5" max="5" width="15" style="74" customWidth="1"/>
    <col min="6" max="6" width="11.28515625" style="74" bestFit="1" customWidth="1"/>
    <col min="7" max="7" width="15.7109375" style="74" customWidth="1"/>
    <col min="8" max="8" width="16.28515625" style="74" customWidth="1"/>
    <col min="9" max="9" width="11.42578125" style="74" customWidth="1"/>
    <col min="10" max="10" width="12.7109375" style="74" customWidth="1"/>
    <col min="11" max="11" width="15.140625" style="74" bestFit="1" customWidth="1"/>
    <col min="12" max="12" width="13.42578125" style="74" bestFit="1" customWidth="1"/>
    <col min="13" max="13" width="16" style="74" customWidth="1"/>
    <col min="14" max="14" width="16.140625" style="74" customWidth="1"/>
    <col min="15" max="15" width="11.7109375" style="74" customWidth="1"/>
    <col min="16" max="16" width="10.28515625" style="74" customWidth="1"/>
    <col min="17" max="17" width="12.85546875" style="74" customWidth="1"/>
    <col min="18" max="18" width="14.5703125" style="74" customWidth="1"/>
    <col min="19" max="252" width="9.140625" style="74"/>
    <col min="253" max="253" width="7.85546875" style="74" bestFit="1" customWidth="1"/>
    <col min="254" max="254" width="14.42578125" style="74" customWidth="1"/>
    <col min="255" max="255" width="15" style="74" customWidth="1"/>
    <col min="256" max="256" width="6" style="74" customWidth="1"/>
    <col min="257" max="257" width="16.5703125" style="74" customWidth="1"/>
    <col min="258" max="258" width="16.28515625" style="74" customWidth="1"/>
    <col min="259" max="259" width="6.42578125" style="74" customWidth="1"/>
    <col min="260" max="260" width="14.5703125" style="74" customWidth="1"/>
    <col min="261" max="261" width="13.42578125" style="74" customWidth="1"/>
    <col min="262" max="262" width="6.42578125" style="74" customWidth="1"/>
    <col min="263" max="268" width="8.7109375" style="74" customWidth="1"/>
    <col min="269" max="269" width="12.42578125" style="74" customWidth="1"/>
    <col min="270" max="270" width="14.28515625" style="74" customWidth="1"/>
    <col min="271" max="271" width="6.5703125" style="74" customWidth="1"/>
    <col min="272" max="272" width="9.42578125" style="74" customWidth="1"/>
    <col min="273" max="273" width="8" style="74" customWidth="1"/>
    <col min="274" max="274" width="7.42578125" style="74" customWidth="1"/>
    <col min="275" max="508" width="9.140625" style="74"/>
    <col min="509" max="509" width="7.85546875" style="74" bestFit="1" customWidth="1"/>
    <col min="510" max="510" width="14.42578125" style="74" customWidth="1"/>
    <col min="511" max="511" width="15" style="74" customWidth="1"/>
    <col min="512" max="512" width="6" style="74" customWidth="1"/>
    <col min="513" max="513" width="16.5703125" style="74" customWidth="1"/>
    <col min="514" max="514" width="16.28515625" style="74" customWidth="1"/>
    <col min="515" max="515" width="6.42578125" style="74" customWidth="1"/>
    <col min="516" max="516" width="14.5703125" style="74" customWidth="1"/>
    <col min="517" max="517" width="13.42578125" style="74" customWidth="1"/>
    <col min="518" max="518" width="6.42578125" style="74" customWidth="1"/>
    <col min="519" max="524" width="8.7109375" style="74" customWidth="1"/>
    <col min="525" max="525" width="12.42578125" style="74" customWidth="1"/>
    <col min="526" max="526" width="14.28515625" style="74" customWidth="1"/>
    <col min="527" max="527" width="6.5703125" style="74" customWidth="1"/>
    <col min="528" max="528" width="9.42578125" style="74" customWidth="1"/>
    <col min="529" max="529" width="8" style="74" customWidth="1"/>
    <col min="530" max="530" width="7.42578125" style="74" customWidth="1"/>
    <col min="531" max="764" width="9.140625" style="74"/>
    <col min="765" max="765" width="7.85546875" style="74" bestFit="1" customWidth="1"/>
    <col min="766" max="766" width="14.42578125" style="74" customWidth="1"/>
    <col min="767" max="767" width="15" style="74" customWidth="1"/>
    <col min="768" max="768" width="6" style="74" customWidth="1"/>
    <col min="769" max="769" width="16.5703125" style="74" customWidth="1"/>
    <col min="770" max="770" width="16.28515625" style="74" customWidth="1"/>
    <col min="771" max="771" width="6.42578125" style="74" customWidth="1"/>
    <col min="772" max="772" width="14.5703125" style="74" customWidth="1"/>
    <col min="773" max="773" width="13.42578125" style="74" customWidth="1"/>
    <col min="774" max="774" width="6.42578125" style="74" customWidth="1"/>
    <col min="775" max="780" width="8.7109375" style="74" customWidth="1"/>
    <col min="781" max="781" width="12.42578125" style="74" customWidth="1"/>
    <col min="782" max="782" width="14.28515625" style="74" customWidth="1"/>
    <col min="783" max="783" width="6.5703125" style="74" customWidth="1"/>
    <col min="784" max="784" width="9.42578125" style="74" customWidth="1"/>
    <col min="785" max="785" width="8" style="74" customWidth="1"/>
    <col min="786" max="786" width="7.42578125" style="74" customWidth="1"/>
    <col min="787" max="1020" width="9.140625" style="74"/>
    <col min="1021" max="1021" width="7.85546875" style="74" bestFit="1" customWidth="1"/>
    <col min="1022" max="1022" width="14.42578125" style="74" customWidth="1"/>
    <col min="1023" max="1023" width="15" style="74" customWidth="1"/>
    <col min="1024" max="1024" width="6" style="74" customWidth="1"/>
    <col min="1025" max="1025" width="16.5703125" style="74" customWidth="1"/>
    <col min="1026" max="1026" width="16.28515625" style="74" customWidth="1"/>
    <col min="1027" max="1027" width="6.42578125" style="74" customWidth="1"/>
    <col min="1028" max="1028" width="14.5703125" style="74" customWidth="1"/>
    <col min="1029" max="1029" width="13.42578125" style="74" customWidth="1"/>
    <col min="1030" max="1030" width="6.42578125" style="74" customWidth="1"/>
    <col min="1031" max="1036" width="8.7109375" style="74" customWidth="1"/>
    <col min="1037" max="1037" width="12.42578125" style="74" customWidth="1"/>
    <col min="1038" max="1038" width="14.28515625" style="74" customWidth="1"/>
    <col min="1039" max="1039" width="6.5703125" style="74" customWidth="1"/>
    <col min="1040" max="1040" width="9.42578125" style="74" customWidth="1"/>
    <col min="1041" max="1041" width="8" style="74" customWidth="1"/>
    <col min="1042" max="1042" width="7.42578125" style="74" customWidth="1"/>
    <col min="1043" max="1276" width="9.140625" style="74"/>
    <col min="1277" max="1277" width="7.85546875" style="74" bestFit="1" customWidth="1"/>
    <col min="1278" max="1278" width="14.42578125" style="74" customWidth="1"/>
    <col min="1279" max="1279" width="15" style="74" customWidth="1"/>
    <col min="1280" max="1280" width="6" style="74" customWidth="1"/>
    <col min="1281" max="1281" width="16.5703125" style="74" customWidth="1"/>
    <col min="1282" max="1282" width="16.28515625" style="74" customWidth="1"/>
    <col min="1283" max="1283" width="6.42578125" style="74" customWidth="1"/>
    <col min="1284" max="1284" width="14.5703125" style="74" customWidth="1"/>
    <col min="1285" max="1285" width="13.42578125" style="74" customWidth="1"/>
    <col min="1286" max="1286" width="6.42578125" style="74" customWidth="1"/>
    <col min="1287" max="1292" width="8.7109375" style="74" customWidth="1"/>
    <col min="1293" max="1293" width="12.42578125" style="74" customWidth="1"/>
    <col min="1294" max="1294" width="14.28515625" style="74" customWidth="1"/>
    <col min="1295" max="1295" width="6.5703125" style="74" customWidth="1"/>
    <col min="1296" max="1296" width="9.42578125" style="74" customWidth="1"/>
    <col min="1297" max="1297" width="8" style="74" customWidth="1"/>
    <col min="1298" max="1298" width="7.42578125" style="74" customWidth="1"/>
    <col min="1299" max="1532" width="9.140625" style="74"/>
    <col min="1533" max="1533" width="7.85546875" style="74" bestFit="1" customWidth="1"/>
    <col min="1534" max="1534" width="14.42578125" style="74" customWidth="1"/>
    <col min="1535" max="1535" width="15" style="74" customWidth="1"/>
    <col min="1536" max="1536" width="6" style="74" customWidth="1"/>
    <col min="1537" max="1537" width="16.5703125" style="74" customWidth="1"/>
    <col min="1538" max="1538" width="16.28515625" style="74" customWidth="1"/>
    <col min="1539" max="1539" width="6.42578125" style="74" customWidth="1"/>
    <col min="1540" max="1540" width="14.5703125" style="74" customWidth="1"/>
    <col min="1541" max="1541" width="13.42578125" style="74" customWidth="1"/>
    <col min="1542" max="1542" width="6.42578125" style="74" customWidth="1"/>
    <col min="1543" max="1548" width="8.7109375" style="74" customWidth="1"/>
    <col min="1549" max="1549" width="12.42578125" style="74" customWidth="1"/>
    <col min="1550" max="1550" width="14.28515625" style="74" customWidth="1"/>
    <col min="1551" max="1551" width="6.5703125" style="74" customWidth="1"/>
    <col min="1552" max="1552" width="9.42578125" style="74" customWidth="1"/>
    <col min="1553" max="1553" width="8" style="74" customWidth="1"/>
    <col min="1554" max="1554" width="7.42578125" style="74" customWidth="1"/>
    <col min="1555" max="1788" width="9.140625" style="74"/>
    <col min="1789" max="1789" width="7.85546875" style="74" bestFit="1" customWidth="1"/>
    <col min="1790" max="1790" width="14.42578125" style="74" customWidth="1"/>
    <col min="1791" max="1791" width="15" style="74" customWidth="1"/>
    <col min="1792" max="1792" width="6" style="74" customWidth="1"/>
    <col min="1793" max="1793" width="16.5703125" style="74" customWidth="1"/>
    <col min="1794" max="1794" width="16.28515625" style="74" customWidth="1"/>
    <col min="1795" max="1795" width="6.42578125" style="74" customWidth="1"/>
    <col min="1796" max="1796" width="14.5703125" style="74" customWidth="1"/>
    <col min="1797" max="1797" width="13.42578125" style="74" customWidth="1"/>
    <col min="1798" max="1798" width="6.42578125" style="74" customWidth="1"/>
    <col min="1799" max="1804" width="8.7109375" style="74" customWidth="1"/>
    <col min="1805" max="1805" width="12.42578125" style="74" customWidth="1"/>
    <col min="1806" max="1806" width="14.28515625" style="74" customWidth="1"/>
    <col min="1807" max="1807" width="6.5703125" style="74" customWidth="1"/>
    <col min="1808" max="1808" width="9.42578125" style="74" customWidth="1"/>
    <col min="1809" max="1809" width="8" style="74" customWidth="1"/>
    <col min="1810" max="1810" width="7.42578125" style="74" customWidth="1"/>
    <col min="1811" max="2044" width="9.140625" style="74"/>
    <col min="2045" max="2045" width="7.85546875" style="74" bestFit="1" customWidth="1"/>
    <col min="2046" max="2046" width="14.42578125" style="74" customWidth="1"/>
    <col min="2047" max="2047" width="15" style="74" customWidth="1"/>
    <col min="2048" max="2048" width="6" style="74" customWidth="1"/>
    <col min="2049" max="2049" width="16.5703125" style="74" customWidth="1"/>
    <col min="2050" max="2050" width="16.28515625" style="74" customWidth="1"/>
    <col min="2051" max="2051" width="6.42578125" style="74" customWidth="1"/>
    <col min="2052" max="2052" width="14.5703125" style="74" customWidth="1"/>
    <col min="2053" max="2053" width="13.42578125" style="74" customWidth="1"/>
    <col min="2054" max="2054" width="6.42578125" style="74" customWidth="1"/>
    <col min="2055" max="2060" width="8.7109375" style="74" customWidth="1"/>
    <col min="2061" max="2061" width="12.42578125" style="74" customWidth="1"/>
    <col min="2062" max="2062" width="14.28515625" style="74" customWidth="1"/>
    <col min="2063" max="2063" width="6.5703125" style="74" customWidth="1"/>
    <col min="2064" max="2064" width="9.42578125" style="74" customWidth="1"/>
    <col min="2065" max="2065" width="8" style="74" customWidth="1"/>
    <col min="2066" max="2066" width="7.42578125" style="74" customWidth="1"/>
    <col min="2067" max="2300" width="9.140625" style="74"/>
    <col min="2301" max="2301" width="7.85546875" style="74" bestFit="1" customWidth="1"/>
    <col min="2302" max="2302" width="14.42578125" style="74" customWidth="1"/>
    <col min="2303" max="2303" width="15" style="74" customWidth="1"/>
    <col min="2304" max="2304" width="6" style="74" customWidth="1"/>
    <col min="2305" max="2305" width="16.5703125" style="74" customWidth="1"/>
    <col min="2306" max="2306" width="16.28515625" style="74" customWidth="1"/>
    <col min="2307" max="2307" width="6.42578125" style="74" customWidth="1"/>
    <col min="2308" max="2308" width="14.5703125" style="74" customWidth="1"/>
    <col min="2309" max="2309" width="13.42578125" style="74" customWidth="1"/>
    <col min="2310" max="2310" width="6.42578125" style="74" customWidth="1"/>
    <col min="2311" max="2316" width="8.7109375" style="74" customWidth="1"/>
    <col min="2317" max="2317" width="12.42578125" style="74" customWidth="1"/>
    <col min="2318" max="2318" width="14.28515625" style="74" customWidth="1"/>
    <col min="2319" max="2319" width="6.5703125" style="74" customWidth="1"/>
    <col min="2320" max="2320" width="9.42578125" style="74" customWidth="1"/>
    <col min="2321" max="2321" width="8" style="74" customWidth="1"/>
    <col min="2322" max="2322" width="7.42578125" style="74" customWidth="1"/>
    <col min="2323" max="2556" width="9.140625" style="74"/>
    <col min="2557" max="2557" width="7.85546875" style="74" bestFit="1" customWidth="1"/>
    <col min="2558" max="2558" width="14.42578125" style="74" customWidth="1"/>
    <col min="2559" max="2559" width="15" style="74" customWidth="1"/>
    <col min="2560" max="2560" width="6" style="74" customWidth="1"/>
    <col min="2561" max="2561" width="16.5703125" style="74" customWidth="1"/>
    <col min="2562" max="2562" width="16.28515625" style="74" customWidth="1"/>
    <col min="2563" max="2563" width="6.42578125" style="74" customWidth="1"/>
    <col min="2564" max="2564" width="14.5703125" style="74" customWidth="1"/>
    <col min="2565" max="2565" width="13.42578125" style="74" customWidth="1"/>
    <col min="2566" max="2566" width="6.42578125" style="74" customWidth="1"/>
    <col min="2567" max="2572" width="8.7109375" style="74" customWidth="1"/>
    <col min="2573" max="2573" width="12.42578125" style="74" customWidth="1"/>
    <col min="2574" max="2574" width="14.28515625" style="74" customWidth="1"/>
    <col min="2575" max="2575" width="6.5703125" style="74" customWidth="1"/>
    <col min="2576" max="2576" width="9.42578125" style="74" customWidth="1"/>
    <col min="2577" max="2577" width="8" style="74" customWidth="1"/>
    <col min="2578" max="2578" width="7.42578125" style="74" customWidth="1"/>
    <col min="2579" max="2812" width="9.140625" style="74"/>
    <col min="2813" max="2813" width="7.85546875" style="74" bestFit="1" customWidth="1"/>
    <col min="2814" max="2814" width="14.42578125" style="74" customWidth="1"/>
    <col min="2815" max="2815" width="15" style="74" customWidth="1"/>
    <col min="2816" max="2816" width="6" style="74" customWidth="1"/>
    <col min="2817" max="2817" width="16.5703125" style="74" customWidth="1"/>
    <col min="2818" max="2818" width="16.28515625" style="74" customWidth="1"/>
    <col min="2819" max="2819" width="6.42578125" style="74" customWidth="1"/>
    <col min="2820" max="2820" width="14.5703125" style="74" customWidth="1"/>
    <col min="2821" max="2821" width="13.42578125" style="74" customWidth="1"/>
    <col min="2822" max="2822" width="6.42578125" style="74" customWidth="1"/>
    <col min="2823" max="2828" width="8.7109375" style="74" customWidth="1"/>
    <col min="2829" max="2829" width="12.42578125" style="74" customWidth="1"/>
    <col min="2830" max="2830" width="14.28515625" style="74" customWidth="1"/>
    <col min="2831" max="2831" width="6.5703125" style="74" customWidth="1"/>
    <col min="2832" max="2832" width="9.42578125" style="74" customWidth="1"/>
    <col min="2833" max="2833" width="8" style="74" customWidth="1"/>
    <col min="2834" max="2834" width="7.42578125" style="74" customWidth="1"/>
    <col min="2835" max="3068" width="9.140625" style="74"/>
    <col min="3069" max="3069" width="7.85546875" style="74" bestFit="1" customWidth="1"/>
    <col min="3070" max="3070" width="14.42578125" style="74" customWidth="1"/>
    <col min="3071" max="3071" width="15" style="74" customWidth="1"/>
    <col min="3072" max="3072" width="6" style="74" customWidth="1"/>
    <col min="3073" max="3073" width="16.5703125" style="74" customWidth="1"/>
    <col min="3074" max="3074" width="16.28515625" style="74" customWidth="1"/>
    <col min="3075" max="3075" width="6.42578125" style="74" customWidth="1"/>
    <col min="3076" max="3076" width="14.5703125" style="74" customWidth="1"/>
    <col min="3077" max="3077" width="13.42578125" style="74" customWidth="1"/>
    <col min="3078" max="3078" width="6.42578125" style="74" customWidth="1"/>
    <col min="3079" max="3084" width="8.7109375" style="74" customWidth="1"/>
    <col min="3085" max="3085" width="12.42578125" style="74" customWidth="1"/>
    <col min="3086" max="3086" width="14.28515625" style="74" customWidth="1"/>
    <col min="3087" max="3087" width="6.5703125" style="74" customWidth="1"/>
    <col min="3088" max="3088" width="9.42578125" style="74" customWidth="1"/>
    <col min="3089" max="3089" width="8" style="74" customWidth="1"/>
    <col min="3090" max="3090" width="7.42578125" style="74" customWidth="1"/>
    <col min="3091" max="3324" width="9.140625" style="74"/>
    <col min="3325" max="3325" width="7.85546875" style="74" bestFit="1" customWidth="1"/>
    <col min="3326" max="3326" width="14.42578125" style="74" customWidth="1"/>
    <col min="3327" max="3327" width="15" style="74" customWidth="1"/>
    <col min="3328" max="3328" width="6" style="74" customWidth="1"/>
    <col min="3329" max="3329" width="16.5703125" style="74" customWidth="1"/>
    <col min="3330" max="3330" width="16.28515625" style="74" customWidth="1"/>
    <col min="3331" max="3331" width="6.42578125" style="74" customWidth="1"/>
    <col min="3332" max="3332" width="14.5703125" style="74" customWidth="1"/>
    <col min="3333" max="3333" width="13.42578125" style="74" customWidth="1"/>
    <col min="3334" max="3334" width="6.42578125" style="74" customWidth="1"/>
    <col min="3335" max="3340" width="8.7109375" style="74" customWidth="1"/>
    <col min="3341" max="3341" width="12.42578125" style="74" customWidth="1"/>
    <col min="3342" max="3342" width="14.28515625" style="74" customWidth="1"/>
    <col min="3343" max="3343" width="6.5703125" style="74" customWidth="1"/>
    <col min="3344" max="3344" width="9.42578125" style="74" customWidth="1"/>
    <col min="3345" max="3345" width="8" style="74" customWidth="1"/>
    <col min="3346" max="3346" width="7.42578125" style="74" customWidth="1"/>
    <col min="3347" max="3580" width="9.140625" style="74"/>
    <col min="3581" max="3581" width="7.85546875" style="74" bestFit="1" customWidth="1"/>
    <col min="3582" max="3582" width="14.42578125" style="74" customWidth="1"/>
    <col min="3583" max="3583" width="15" style="74" customWidth="1"/>
    <col min="3584" max="3584" width="6" style="74" customWidth="1"/>
    <col min="3585" max="3585" width="16.5703125" style="74" customWidth="1"/>
    <col min="3586" max="3586" width="16.28515625" style="74" customWidth="1"/>
    <col min="3587" max="3587" width="6.42578125" style="74" customWidth="1"/>
    <col min="3588" max="3588" width="14.5703125" style="74" customWidth="1"/>
    <col min="3589" max="3589" width="13.42578125" style="74" customWidth="1"/>
    <col min="3590" max="3590" width="6.42578125" style="74" customWidth="1"/>
    <col min="3591" max="3596" width="8.7109375" style="74" customWidth="1"/>
    <col min="3597" max="3597" width="12.42578125" style="74" customWidth="1"/>
    <col min="3598" max="3598" width="14.28515625" style="74" customWidth="1"/>
    <col min="3599" max="3599" width="6.5703125" style="74" customWidth="1"/>
    <col min="3600" max="3600" width="9.42578125" style="74" customWidth="1"/>
    <col min="3601" max="3601" width="8" style="74" customWidth="1"/>
    <col min="3602" max="3602" width="7.42578125" style="74" customWidth="1"/>
    <col min="3603" max="3836" width="9.140625" style="74"/>
    <col min="3837" max="3837" width="7.85546875" style="74" bestFit="1" customWidth="1"/>
    <col min="3838" max="3838" width="14.42578125" style="74" customWidth="1"/>
    <col min="3839" max="3839" width="15" style="74" customWidth="1"/>
    <col min="3840" max="3840" width="6" style="74" customWidth="1"/>
    <col min="3841" max="3841" width="16.5703125" style="74" customWidth="1"/>
    <col min="3842" max="3842" width="16.28515625" style="74" customWidth="1"/>
    <col min="3843" max="3843" width="6.42578125" style="74" customWidth="1"/>
    <col min="3844" max="3844" width="14.5703125" style="74" customWidth="1"/>
    <col min="3845" max="3845" width="13.42578125" style="74" customWidth="1"/>
    <col min="3846" max="3846" width="6.42578125" style="74" customWidth="1"/>
    <col min="3847" max="3852" width="8.7109375" style="74" customWidth="1"/>
    <col min="3853" max="3853" width="12.42578125" style="74" customWidth="1"/>
    <col min="3854" max="3854" width="14.28515625" style="74" customWidth="1"/>
    <col min="3855" max="3855" width="6.5703125" style="74" customWidth="1"/>
    <col min="3856" max="3856" width="9.42578125" style="74" customWidth="1"/>
    <col min="3857" max="3857" width="8" style="74" customWidth="1"/>
    <col min="3858" max="3858" width="7.42578125" style="74" customWidth="1"/>
    <col min="3859" max="4092" width="9.140625" style="74"/>
    <col min="4093" max="4093" width="7.85546875" style="74" bestFit="1" customWidth="1"/>
    <col min="4094" max="4094" width="14.42578125" style="74" customWidth="1"/>
    <col min="4095" max="4095" width="15" style="74" customWidth="1"/>
    <col min="4096" max="4096" width="6" style="74" customWidth="1"/>
    <col min="4097" max="4097" width="16.5703125" style="74" customWidth="1"/>
    <col min="4098" max="4098" width="16.28515625" style="74" customWidth="1"/>
    <col min="4099" max="4099" width="6.42578125" style="74" customWidth="1"/>
    <col min="4100" max="4100" width="14.5703125" style="74" customWidth="1"/>
    <col min="4101" max="4101" width="13.42578125" style="74" customWidth="1"/>
    <col min="4102" max="4102" width="6.42578125" style="74" customWidth="1"/>
    <col min="4103" max="4108" width="8.7109375" style="74" customWidth="1"/>
    <col min="4109" max="4109" width="12.42578125" style="74" customWidth="1"/>
    <col min="4110" max="4110" width="14.28515625" style="74" customWidth="1"/>
    <col min="4111" max="4111" width="6.5703125" style="74" customWidth="1"/>
    <col min="4112" max="4112" width="9.42578125" style="74" customWidth="1"/>
    <col min="4113" max="4113" width="8" style="74" customWidth="1"/>
    <col min="4114" max="4114" width="7.42578125" style="74" customWidth="1"/>
    <col min="4115" max="4348" width="9.140625" style="74"/>
    <col min="4349" max="4349" width="7.85546875" style="74" bestFit="1" customWidth="1"/>
    <col min="4350" max="4350" width="14.42578125" style="74" customWidth="1"/>
    <col min="4351" max="4351" width="15" style="74" customWidth="1"/>
    <col min="4352" max="4352" width="6" style="74" customWidth="1"/>
    <col min="4353" max="4353" width="16.5703125" style="74" customWidth="1"/>
    <col min="4354" max="4354" width="16.28515625" style="74" customWidth="1"/>
    <col min="4355" max="4355" width="6.42578125" style="74" customWidth="1"/>
    <col min="4356" max="4356" width="14.5703125" style="74" customWidth="1"/>
    <col min="4357" max="4357" width="13.42578125" style="74" customWidth="1"/>
    <col min="4358" max="4358" width="6.42578125" style="74" customWidth="1"/>
    <col min="4359" max="4364" width="8.7109375" style="74" customWidth="1"/>
    <col min="4365" max="4365" width="12.42578125" style="74" customWidth="1"/>
    <col min="4366" max="4366" width="14.28515625" style="74" customWidth="1"/>
    <col min="4367" max="4367" width="6.5703125" style="74" customWidth="1"/>
    <col min="4368" max="4368" width="9.42578125" style="74" customWidth="1"/>
    <col min="4369" max="4369" width="8" style="74" customWidth="1"/>
    <col min="4370" max="4370" width="7.42578125" style="74" customWidth="1"/>
    <col min="4371" max="4604" width="9.140625" style="74"/>
    <col min="4605" max="4605" width="7.85546875" style="74" bestFit="1" customWidth="1"/>
    <col min="4606" max="4606" width="14.42578125" style="74" customWidth="1"/>
    <col min="4607" max="4607" width="15" style="74" customWidth="1"/>
    <col min="4608" max="4608" width="6" style="74" customWidth="1"/>
    <col min="4609" max="4609" width="16.5703125" style="74" customWidth="1"/>
    <col min="4610" max="4610" width="16.28515625" style="74" customWidth="1"/>
    <col min="4611" max="4611" width="6.42578125" style="74" customWidth="1"/>
    <col min="4612" max="4612" width="14.5703125" style="74" customWidth="1"/>
    <col min="4613" max="4613" width="13.42578125" style="74" customWidth="1"/>
    <col min="4614" max="4614" width="6.42578125" style="74" customWidth="1"/>
    <col min="4615" max="4620" width="8.7109375" style="74" customWidth="1"/>
    <col min="4621" max="4621" width="12.42578125" style="74" customWidth="1"/>
    <col min="4622" max="4622" width="14.28515625" style="74" customWidth="1"/>
    <col min="4623" max="4623" width="6.5703125" style="74" customWidth="1"/>
    <col min="4624" max="4624" width="9.42578125" style="74" customWidth="1"/>
    <col min="4625" max="4625" width="8" style="74" customWidth="1"/>
    <col min="4626" max="4626" width="7.42578125" style="74" customWidth="1"/>
    <col min="4627" max="4860" width="9.140625" style="74"/>
    <col min="4861" max="4861" width="7.85546875" style="74" bestFit="1" customWidth="1"/>
    <col min="4862" max="4862" width="14.42578125" style="74" customWidth="1"/>
    <col min="4863" max="4863" width="15" style="74" customWidth="1"/>
    <col min="4864" max="4864" width="6" style="74" customWidth="1"/>
    <col min="4865" max="4865" width="16.5703125" style="74" customWidth="1"/>
    <col min="4866" max="4866" width="16.28515625" style="74" customWidth="1"/>
    <col min="4867" max="4867" width="6.42578125" style="74" customWidth="1"/>
    <col min="4868" max="4868" width="14.5703125" style="74" customWidth="1"/>
    <col min="4869" max="4869" width="13.42578125" style="74" customWidth="1"/>
    <col min="4870" max="4870" width="6.42578125" style="74" customWidth="1"/>
    <col min="4871" max="4876" width="8.7109375" style="74" customWidth="1"/>
    <col min="4877" max="4877" width="12.42578125" style="74" customWidth="1"/>
    <col min="4878" max="4878" width="14.28515625" style="74" customWidth="1"/>
    <col min="4879" max="4879" width="6.5703125" style="74" customWidth="1"/>
    <col min="4880" max="4880" width="9.42578125" style="74" customWidth="1"/>
    <col min="4881" max="4881" width="8" style="74" customWidth="1"/>
    <col min="4882" max="4882" width="7.42578125" style="74" customWidth="1"/>
    <col min="4883" max="5116" width="9.140625" style="74"/>
    <col min="5117" max="5117" width="7.85546875" style="74" bestFit="1" customWidth="1"/>
    <col min="5118" max="5118" width="14.42578125" style="74" customWidth="1"/>
    <col min="5119" max="5119" width="15" style="74" customWidth="1"/>
    <col min="5120" max="5120" width="6" style="74" customWidth="1"/>
    <col min="5121" max="5121" width="16.5703125" style="74" customWidth="1"/>
    <col min="5122" max="5122" width="16.28515625" style="74" customWidth="1"/>
    <col min="5123" max="5123" width="6.42578125" style="74" customWidth="1"/>
    <col min="5124" max="5124" width="14.5703125" style="74" customWidth="1"/>
    <col min="5125" max="5125" width="13.42578125" style="74" customWidth="1"/>
    <col min="5126" max="5126" width="6.42578125" style="74" customWidth="1"/>
    <col min="5127" max="5132" width="8.7109375" style="74" customWidth="1"/>
    <col min="5133" max="5133" width="12.42578125" style="74" customWidth="1"/>
    <col min="5134" max="5134" width="14.28515625" style="74" customWidth="1"/>
    <col min="5135" max="5135" width="6.5703125" style="74" customWidth="1"/>
    <col min="5136" max="5136" width="9.42578125" style="74" customWidth="1"/>
    <col min="5137" max="5137" width="8" style="74" customWidth="1"/>
    <col min="5138" max="5138" width="7.42578125" style="74" customWidth="1"/>
    <col min="5139" max="5372" width="9.140625" style="74"/>
    <col min="5373" max="5373" width="7.85546875" style="74" bestFit="1" customWidth="1"/>
    <col min="5374" max="5374" width="14.42578125" style="74" customWidth="1"/>
    <col min="5375" max="5375" width="15" style="74" customWidth="1"/>
    <col min="5376" max="5376" width="6" style="74" customWidth="1"/>
    <col min="5377" max="5377" width="16.5703125" style="74" customWidth="1"/>
    <col min="5378" max="5378" width="16.28515625" style="74" customWidth="1"/>
    <col min="5379" max="5379" width="6.42578125" style="74" customWidth="1"/>
    <col min="5380" max="5380" width="14.5703125" style="74" customWidth="1"/>
    <col min="5381" max="5381" width="13.42578125" style="74" customWidth="1"/>
    <col min="5382" max="5382" width="6.42578125" style="74" customWidth="1"/>
    <col min="5383" max="5388" width="8.7109375" style="74" customWidth="1"/>
    <col min="5389" max="5389" width="12.42578125" style="74" customWidth="1"/>
    <col min="5390" max="5390" width="14.28515625" style="74" customWidth="1"/>
    <col min="5391" max="5391" width="6.5703125" style="74" customWidth="1"/>
    <col min="5392" max="5392" width="9.42578125" style="74" customWidth="1"/>
    <col min="5393" max="5393" width="8" style="74" customWidth="1"/>
    <col min="5394" max="5394" width="7.42578125" style="74" customWidth="1"/>
    <col min="5395" max="5628" width="9.140625" style="74"/>
    <col min="5629" max="5629" width="7.85546875" style="74" bestFit="1" customWidth="1"/>
    <col min="5630" max="5630" width="14.42578125" style="74" customWidth="1"/>
    <col min="5631" max="5631" width="15" style="74" customWidth="1"/>
    <col min="5632" max="5632" width="6" style="74" customWidth="1"/>
    <col min="5633" max="5633" width="16.5703125" style="74" customWidth="1"/>
    <col min="5634" max="5634" width="16.28515625" style="74" customWidth="1"/>
    <col min="5635" max="5635" width="6.42578125" style="74" customWidth="1"/>
    <col min="5636" max="5636" width="14.5703125" style="74" customWidth="1"/>
    <col min="5637" max="5637" width="13.42578125" style="74" customWidth="1"/>
    <col min="5638" max="5638" width="6.42578125" style="74" customWidth="1"/>
    <col min="5639" max="5644" width="8.7109375" style="74" customWidth="1"/>
    <col min="5645" max="5645" width="12.42578125" style="74" customWidth="1"/>
    <col min="5646" max="5646" width="14.28515625" style="74" customWidth="1"/>
    <col min="5647" max="5647" width="6.5703125" style="74" customWidth="1"/>
    <col min="5648" max="5648" width="9.42578125" style="74" customWidth="1"/>
    <col min="5649" max="5649" width="8" style="74" customWidth="1"/>
    <col min="5650" max="5650" width="7.42578125" style="74" customWidth="1"/>
    <col min="5651" max="5884" width="9.140625" style="74"/>
    <col min="5885" max="5885" width="7.85546875" style="74" bestFit="1" customWidth="1"/>
    <col min="5886" max="5886" width="14.42578125" style="74" customWidth="1"/>
    <col min="5887" max="5887" width="15" style="74" customWidth="1"/>
    <col min="5888" max="5888" width="6" style="74" customWidth="1"/>
    <col min="5889" max="5889" width="16.5703125" style="74" customWidth="1"/>
    <col min="5890" max="5890" width="16.28515625" style="74" customWidth="1"/>
    <col min="5891" max="5891" width="6.42578125" style="74" customWidth="1"/>
    <col min="5892" max="5892" width="14.5703125" style="74" customWidth="1"/>
    <col min="5893" max="5893" width="13.42578125" style="74" customWidth="1"/>
    <col min="5894" max="5894" width="6.42578125" style="74" customWidth="1"/>
    <col min="5895" max="5900" width="8.7109375" style="74" customWidth="1"/>
    <col min="5901" max="5901" width="12.42578125" style="74" customWidth="1"/>
    <col min="5902" max="5902" width="14.28515625" style="74" customWidth="1"/>
    <col min="5903" max="5903" width="6.5703125" style="74" customWidth="1"/>
    <col min="5904" max="5904" width="9.42578125" style="74" customWidth="1"/>
    <col min="5905" max="5905" width="8" style="74" customWidth="1"/>
    <col min="5906" max="5906" width="7.42578125" style="74" customWidth="1"/>
    <col min="5907" max="6140" width="9.140625" style="74"/>
    <col min="6141" max="6141" width="7.85546875" style="74" bestFit="1" customWidth="1"/>
    <col min="6142" max="6142" width="14.42578125" style="74" customWidth="1"/>
    <col min="6143" max="6143" width="15" style="74" customWidth="1"/>
    <col min="6144" max="6144" width="6" style="74" customWidth="1"/>
    <col min="6145" max="6145" width="16.5703125" style="74" customWidth="1"/>
    <col min="6146" max="6146" width="16.28515625" style="74" customWidth="1"/>
    <col min="6147" max="6147" width="6.42578125" style="74" customWidth="1"/>
    <col min="6148" max="6148" width="14.5703125" style="74" customWidth="1"/>
    <col min="6149" max="6149" width="13.42578125" style="74" customWidth="1"/>
    <col min="6150" max="6150" width="6.42578125" style="74" customWidth="1"/>
    <col min="6151" max="6156" width="8.7109375" style="74" customWidth="1"/>
    <col min="6157" max="6157" width="12.42578125" style="74" customWidth="1"/>
    <col min="6158" max="6158" width="14.28515625" style="74" customWidth="1"/>
    <col min="6159" max="6159" width="6.5703125" style="74" customWidth="1"/>
    <col min="6160" max="6160" width="9.42578125" style="74" customWidth="1"/>
    <col min="6161" max="6161" width="8" style="74" customWidth="1"/>
    <col min="6162" max="6162" width="7.42578125" style="74" customWidth="1"/>
    <col min="6163" max="6396" width="9.140625" style="74"/>
    <col min="6397" max="6397" width="7.85546875" style="74" bestFit="1" customWidth="1"/>
    <col min="6398" max="6398" width="14.42578125" style="74" customWidth="1"/>
    <col min="6399" max="6399" width="15" style="74" customWidth="1"/>
    <col min="6400" max="6400" width="6" style="74" customWidth="1"/>
    <col min="6401" max="6401" width="16.5703125" style="74" customWidth="1"/>
    <col min="6402" max="6402" width="16.28515625" style="74" customWidth="1"/>
    <col min="6403" max="6403" width="6.42578125" style="74" customWidth="1"/>
    <col min="6404" max="6404" width="14.5703125" style="74" customWidth="1"/>
    <col min="6405" max="6405" width="13.42578125" style="74" customWidth="1"/>
    <col min="6406" max="6406" width="6.42578125" style="74" customWidth="1"/>
    <col min="6407" max="6412" width="8.7109375" style="74" customWidth="1"/>
    <col min="6413" max="6413" width="12.42578125" style="74" customWidth="1"/>
    <col min="6414" max="6414" width="14.28515625" style="74" customWidth="1"/>
    <col min="6415" max="6415" width="6.5703125" style="74" customWidth="1"/>
    <col min="6416" max="6416" width="9.42578125" style="74" customWidth="1"/>
    <col min="6417" max="6417" width="8" style="74" customWidth="1"/>
    <col min="6418" max="6418" width="7.42578125" style="74" customWidth="1"/>
    <col min="6419" max="6652" width="9.140625" style="74"/>
    <col min="6653" max="6653" width="7.85546875" style="74" bestFit="1" customWidth="1"/>
    <col min="6654" max="6654" width="14.42578125" style="74" customWidth="1"/>
    <col min="6655" max="6655" width="15" style="74" customWidth="1"/>
    <col min="6656" max="6656" width="6" style="74" customWidth="1"/>
    <col min="6657" max="6657" width="16.5703125" style="74" customWidth="1"/>
    <col min="6658" max="6658" width="16.28515625" style="74" customWidth="1"/>
    <col min="6659" max="6659" width="6.42578125" style="74" customWidth="1"/>
    <col min="6660" max="6660" width="14.5703125" style="74" customWidth="1"/>
    <col min="6661" max="6661" width="13.42578125" style="74" customWidth="1"/>
    <col min="6662" max="6662" width="6.42578125" style="74" customWidth="1"/>
    <col min="6663" max="6668" width="8.7109375" style="74" customWidth="1"/>
    <col min="6669" max="6669" width="12.42578125" style="74" customWidth="1"/>
    <col min="6670" max="6670" width="14.28515625" style="74" customWidth="1"/>
    <col min="6671" max="6671" width="6.5703125" style="74" customWidth="1"/>
    <col min="6672" max="6672" width="9.42578125" style="74" customWidth="1"/>
    <col min="6673" max="6673" width="8" style="74" customWidth="1"/>
    <col min="6674" max="6674" width="7.42578125" style="74" customWidth="1"/>
    <col min="6675" max="6908" width="9.140625" style="74"/>
    <col min="6909" max="6909" width="7.85546875" style="74" bestFit="1" customWidth="1"/>
    <col min="6910" max="6910" width="14.42578125" style="74" customWidth="1"/>
    <col min="6911" max="6911" width="15" style="74" customWidth="1"/>
    <col min="6912" max="6912" width="6" style="74" customWidth="1"/>
    <col min="6913" max="6913" width="16.5703125" style="74" customWidth="1"/>
    <col min="6914" max="6914" width="16.28515625" style="74" customWidth="1"/>
    <col min="6915" max="6915" width="6.42578125" style="74" customWidth="1"/>
    <col min="6916" max="6916" width="14.5703125" style="74" customWidth="1"/>
    <col min="6917" max="6917" width="13.42578125" style="74" customWidth="1"/>
    <col min="6918" max="6918" width="6.42578125" style="74" customWidth="1"/>
    <col min="6919" max="6924" width="8.7109375" style="74" customWidth="1"/>
    <col min="6925" max="6925" width="12.42578125" style="74" customWidth="1"/>
    <col min="6926" max="6926" width="14.28515625" style="74" customWidth="1"/>
    <col min="6927" max="6927" width="6.5703125" style="74" customWidth="1"/>
    <col min="6928" max="6928" width="9.42578125" style="74" customWidth="1"/>
    <col min="6929" max="6929" width="8" style="74" customWidth="1"/>
    <col min="6930" max="6930" width="7.42578125" style="74" customWidth="1"/>
    <col min="6931" max="7164" width="9.140625" style="74"/>
    <col min="7165" max="7165" width="7.85546875" style="74" bestFit="1" customWidth="1"/>
    <col min="7166" max="7166" width="14.42578125" style="74" customWidth="1"/>
    <col min="7167" max="7167" width="15" style="74" customWidth="1"/>
    <col min="7168" max="7168" width="6" style="74" customWidth="1"/>
    <col min="7169" max="7169" width="16.5703125" style="74" customWidth="1"/>
    <col min="7170" max="7170" width="16.28515625" style="74" customWidth="1"/>
    <col min="7171" max="7171" width="6.42578125" style="74" customWidth="1"/>
    <col min="7172" max="7172" width="14.5703125" style="74" customWidth="1"/>
    <col min="7173" max="7173" width="13.42578125" style="74" customWidth="1"/>
    <col min="7174" max="7174" width="6.42578125" style="74" customWidth="1"/>
    <col min="7175" max="7180" width="8.7109375" style="74" customWidth="1"/>
    <col min="7181" max="7181" width="12.42578125" style="74" customWidth="1"/>
    <col min="7182" max="7182" width="14.28515625" style="74" customWidth="1"/>
    <col min="7183" max="7183" width="6.5703125" style="74" customWidth="1"/>
    <col min="7184" max="7184" width="9.42578125" style="74" customWidth="1"/>
    <col min="7185" max="7185" width="8" style="74" customWidth="1"/>
    <col min="7186" max="7186" width="7.42578125" style="74" customWidth="1"/>
    <col min="7187" max="7420" width="9.140625" style="74"/>
    <col min="7421" max="7421" width="7.85546875" style="74" bestFit="1" customWidth="1"/>
    <col min="7422" max="7422" width="14.42578125" style="74" customWidth="1"/>
    <col min="7423" max="7423" width="15" style="74" customWidth="1"/>
    <col min="7424" max="7424" width="6" style="74" customWidth="1"/>
    <col min="7425" max="7425" width="16.5703125" style="74" customWidth="1"/>
    <col min="7426" max="7426" width="16.28515625" style="74" customWidth="1"/>
    <col min="7427" max="7427" width="6.42578125" style="74" customWidth="1"/>
    <col min="7428" max="7428" width="14.5703125" style="74" customWidth="1"/>
    <col min="7429" max="7429" width="13.42578125" style="74" customWidth="1"/>
    <col min="7430" max="7430" width="6.42578125" style="74" customWidth="1"/>
    <col min="7431" max="7436" width="8.7109375" style="74" customWidth="1"/>
    <col min="7437" max="7437" width="12.42578125" style="74" customWidth="1"/>
    <col min="7438" max="7438" width="14.28515625" style="74" customWidth="1"/>
    <col min="7439" max="7439" width="6.5703125" style="74" customWidth="1"/>
    <col min="7440" max="7440" width="9.42578125" style="74" customWidth="1"/>
    <col min="7441" max="7441" width="8" style="74" customWidth="1"/>
    <col min="7442" max="7442" width="7.42578125" style="74" customWidth="1"/>
    <col min="7443" max="7676" width="9.140625" style="74"/>
    <col min="7677" max="7677" width="7.85546875" style="74" bestFit="1" customWidth="1"/>
    <col min="7678" max="7678" width="14.42578125" style="74" customWidth="1"/>
    <col min="7679" max="7679" width="15" style="74" customWidth="1"/>
    <col min="7680" max="7680" width="6" style="74" customWidth="1"/>
    <col min="7681" max="7681" width="16.5703125" style="74" customWidth="1"/>
    <col min="7682" max="7682" width="16.28515625" style="74" customWidth="1"/>
    <col min="7683" max="7683" width="6.42578125" style="74" customWidth="1"/>
    <col min="7684" max="7684" width="14.5703125" style="74" customWidth="1"/>
    <col min="7685" max="7685" width="13.42578125" style="74" customWidth="1"/>
    <col min="7686" max="7686" width="6.42578125" style="74" customWidth="1"/>
    <col min="7687" max="7692" width="8.7109375" style="74" customWidth="1"/>
    <col min="7693" max="7693" width="12.42578125" style="74" customWidth="1"/>
    <col min="7694" max="7694" width="14.28515625" style="74" customWidth="1"/>
    <col min="7695" max="7695" width="6.5703125" style="74" customWidth="1"/>
    <col min="7696" max="7696" width="9.42578125" style="74" customWidth="1"/>
    <col min="7697" max="7697" width="8" style="74" customWidth="1"/>
    <col min="7698" max="7698" width="7.42578125" style="74" customWidth="1"/>
    <col min="7699" max="7932" width="9.140625" style="74"/>
    <col min="7933" max="7933" width="7.85546875" style="74" bestFit="1" customWidth="1"/>
    <col min="7934" max="7934" width="14.42578125" style="74" customWidth="1"/>
    <col min="7935" max="7935" width="15" style="74" customWidth="1"/>
    <col min="7936" max="7936" width="6" style="74" customWidth="1"/>
    <col min="7937" max="7937" width="16.5703125" style="74" customWidth="1"/>
    <col min="7938" max="7938" width="16.28515625" style="74" customWidth="1"/>
    <col min="7939" max="7939" width="6.42578125" style="74" customWidth="1"/>
    <col min="7940" max="7940" width="14.5703125" style="74" customWidth="1"/>
    <col min="7941" max="7941" width="13.42578125" style="74" customWidth="1"/>
    <col min="7942" max="7942" width="6.42578125" style="74" customWidth="1"/>
    <col min="7943" max="7948" width="8.7109375" style="74" customWidth="1"/>
    <col min="7949" max="7949" width="12.42578125" style="74" customWidth="1"/>
    <col min="7950" max="7950" width="14.28515625" style="74" customWidth="1"/>
    <col min="7951" max="7951" width="6.5703125" style="74" customWidth="1"/>
    <col min="7952" max="7952" width="9.42578125" style="74" customWidth="1"/>
    <col min="7953" max="7953" width="8" style="74" customWidth="1"/>
    <col min="7954" max="7954" width="7.42578125" style="74" customWidth="1"/>
    <col min="7955" max="8188" width="9.140625" style="74"/>
    <col min="8189" max="8189" width="7.85546875" style="74" bestFit="1" customWidth="1"/>
    <col min="8190" max="8190" width="14.42578125" style="74" customWidth="1"/>
    <col min="8191" max="8191" width="15" style="74" customWidth="1"/>
    <col min="8192" max="8192" width="6" style="74" customWidth="1"/>
    <col min="8193" max="8193" width="16.5703125" style="74" customWidth="1"/>
    <col min="8194" max="8194" width="16.28515625" style="74" customWidth="1"/>
    <col min="8195" max="8195" width="6.42578125" style="74" customWidth="1"/>
    <col min="8196" max="8196" width="14.5703125" style="74" customWidth="1"/>
    <col min="8197" max="8197" width="13.42578125" style="74" customWidth="1"/>
    <col min="8198" max="8198" width="6.42578125" style="74" customWidth="1"/>
    <col min="8199" max="8204" width="8.7109375" style="74" customWidth="1"/>
    <col min="8205" max="8205" width="12.42578125" style="74" customWidth="1"/>
    <col min="8206" max="8206" width="14.28515625" style="74" customWidth="1"/>
    <col min="8207" max="8207" width="6.5703125" style="74" customWidth="1"/>
    <col min="8208" max="8208" width="9.42578125" style="74" customWidth="1"/>
    <col min="8209" max="8209" width="8" style="74" customWidth="1"/>
    <col min="8210" max="8210" width="7.42578125" style="74" customWidth="1"/>
    <col min="8211" max="8444" width="9.140625" style="74"/>
    <col min="8445" max="8445" width="7.85546875" style="74" bestFit="1" customWidth="1"/>
    <col min="8446" max="8446" width="14.42578125" style="74" customWidth="1"/>
    <col min="8447" max="8447" width="15" style="74" customWidth="1"/>
    <col min="8448" max="8448" width="6" style="74" customWidth="1"/>
    <col min="8449" max="8449" width="16.5703125" style="74" customWidth="1"/>
    <col min="8450" max="8450" width="16.28515625" style="74" customWidth="1"/>
    <col min="8451" max="8451" width="6.42578125" style="74" customWidth="1"/>
    <col min="8452" max="8452" width="14.5703125" style="74" customWidth="1"/>
    <col min="8453" max="8453" width="13.42578125" style="74" customWidth="1"/>
    <col min="8454" max="8454" width="6.42578125" style="74" customWidth="1"/>
    <col min="8455" max="8460" width="8.7109375" style="74" customWidth="1"/>
    <col min="8461" max="8461" width="12.42578125" style="74" customWidth="1"/>
    <col min="8462" max="8462" width="14.28515625" style="74" customWidth="1"/>
    <col min="8463" max="8463" width="6.5703125" style="74" customWidth="1"/>
    <col min="8464" max="8464" width="9.42578125" style="74" customWidth="1"/>
    <col min="8465" max="8465" width="8" style="74" customWidth="1"/>
    <col min="8466" max="8466" width="7.42578125" style="74" customWidth="1"/>
    <col min="8467" max="8700" width="9.140625" style="74"/>
    <col min="8701" max="8701" width="7.85546875" style="74" bestFit="1" customWidth="1"/>
    <col min="8702" max="8702" width="14.42578125" style="74" customWidth="1"/>
    <col min="8703" max="8703" width="15" style="74" customWidth="1"/>
    <col min="8704" max="8704" width="6" style="74" customWidth="1"/>
    <col min="8705" max="8705" width="16.5703125" style="74" customWidth="1"/>
    <col min="8706" max="8706" width="16.28515625" style="74" customWidth="1"/>
    <col min="8707" max="8707" width="6.42578125" style="74" customWidth="1"/>
    <col min="8708" max="8708" width="14.5703125" style="74" customWidth="1"/>
    <col min="8709" max="8709" width="13.42578125" style="74" customWidth="1"/>
    <col min="8710" max="8710" width="6.42578125" style="74" customWidth="1"/>
    <col min="8711" max="8716" width="8.7109375" style="74" customWidth="1"/>
    <col min="8717" max="8717" width="12.42578125" style="74" customWidth="1"/>
    <col min="8718" max="8718" width="14.28515625" style="74" customWidth="1"/>
    <col min="8719" max="8719" width="6.5703125" style="74" customWidth="1"/>
    <col min="8720" max="8720" width="9.42578125" style="74" customWidth="1"/>
    <col min="8721" max="8721" width="8" style="74" customWidth="1"/>
    <col min="8722" max="8722" width="7.42578125" style="74" customWidth="1"/>
    <col min="8723" max="8956" width="9.140625" style="74"/>
    <col min="8957" max="8957" width="7.85546875" style="74" bestFit="1" customWidth="1"/>
    <col min="8958" max="8958" width="14.42578125" style="74" customWidth="1"/>
    <col min="8959" max="8959" width="15" style="74" customWidth="1"/>
    <col min="8960" max="8960" width="6" style="74" customWidth="1"/>
    <col min="8961" max="8961" width="16.5703125" style="74" customWidth="1"/>
    <col min="8962" max="8962" width="16.28515625" style="74" customWidth="1"/>
    <col min="8963" max="8963" width="6.42578125" style="74" customWidth="1"/>
    <col min="8964" max="8964" width="14.5703125" style="74" customWidth="1"/>
    <col min="8965" max="8965" width="13.42578125" style="74" customWidth="1"/>
    <col min="8966" max="8966" width="6.42578125" style="74" customWidth="1"/>
    <col min="8967" max="8972" width="8.7109375" style="74" customWidth="1"/>
    <col min="8973" max="8973" width="12.42578125" style="74" customWidth="1"/>
    <col min="8974" max="8974" width="14.28515625" style="74" customWidth="1"/>
    <col min="8975" max="8975" width="6.5703125" style="74" customWidth="1"/>
    <col min="8976" max="8976" width="9.42578125" style="74" customWidth="1"/>
    <col min="8977" max="8977" width="8" style="74" customWidth="1"/>
    <col min="8978" max="8978" width="7.42578125" style="74" customWidth="1"/>
    <col min="8979" max="9212" width="9.140625" style="74"/>
    <col min="9213" max="9213" width="7.85546875" style="74" bestFit="1" customWidth="1"/>
    <col min="9214" max="9214" width="14.42578125" style="74" customWidth="1"/>
    <col min="9215" max="9215" width="15" style="74" customWidth="1"/>
    <col min="9216" max="9216" width="6" style="74" customWidth="1"/>
    <col min="9217" max="9217" width="16.5703125" style="74" customWidth="1"/>
    <col min="9218" max="9218" width="16.28515625" style="74" customWidth="1"/>
    <col min="9219" max="9219" width="6.42578125" style="74" customWidth="1"/>
    <col min="9220" max="9220" width="14.5703125" style="74" customWidth="1"/>
    <col min="9221" max="9221" width="13.42578125" style="74" customWidth="1"/>
    <col min="9222" max="9222" width="6.42578125" style="74" customWidth="1"/>
    <col min="9223" max="9228" width="8.7109375" style="74" customWidth="1"/>
    <col min="9229" max="9229" width="12.42578125" style="74" customWidth="1"/>
    <col min="9230" max="9230" width="14.28515625" style="74" customWidth="1"/>
    <col min="9231" max="9231" width="6.5703125" style="74" customWidth="1"/>
    <col min="9232" max="9232" width="9.42578125" style="74" customWidth="1"/>
    <col min="9233" max="9233" width="8" style="74" customWidth="1"/>
    <col min="9234" max="9234" width="7.42578125" style="74" customWidth="1"/>
    <col min="9235" max="9468" width="9.140625" style="74"/>
    <col min="9469" max="9469" width="7.85546875" style="74" bestFit="1" customWidth="1"/>
    <col min="9470" max="9470" width="14.42578125" style="74" customWidth="1"/>
    <col min="9471" max="9471" width="15" style="74" customWidth="1"/>
    <col min="9472" max="9472" width="6" style="74" customWidth="1"/>
    <col min="9473" max="9473" width="16.5703125" style="74" customWidth="1"/>
    <col min="9474" max="9474" width="16.28515625" style="74" customWidth="1"/>
    <col min="9475" max="9475" width="6.42578125" style="74" customWidth="1"/>
    <col min="9476" max="9476" width="14.5703125" style="74" customWidth="1"/>
    <col min="9477" max="9477" width="13.42578125" style="74" customWidth="1"/>
    <col min="9478" max="9478" width="6.42578125" style="74" customWidth="1"/>
    <col min="9479" max="9484" width="8.7109375" style="74" customWidth="1"/>
    <col min="9485" max="9485" width="12.42578125" style="74" customWidth="1"/>
    <col min="9486" max="9486" width="14.28515625" style="74" customWidth="1"/>
    <col min="9487" max="9487" width="6.5703125" style="74" customWidth="1"/>
    <col min="9488" max="9488" width="9.42578125" style="74" customWidth="1"/>
    <col min="9489" max="9489" width="8" style="74" customWidth="1"/>
    <col min="9490" max="9490" width="7.42578125" style="74" customWidth="1"/>
    <col min="9491" max="9724" width="9.140625" style="74"/>
    <col min="9725" max="9725" width="7.85546875" style="74" bestFit="1" customWidth="1"/>
    <col min="9726" max="9726" width="14.42578125" style="74" customWidth="1"/>
    <col min="9727" max="9727" width="15" style="74" customWidth="1"/>
    <col min="9728" max="9728" width="6" style="74" customWidth="1"/>
    <col min="9729" max="9729" width="16.5703125" style="74" customWidth="1"/>
    <col min="9730" max="9730" width="16.28515625" style="74" customWidth="1"/>
    <col min="9731" max="9731" width="6.42578125" style="74" customWidth="1"/>
    <col min="9732" max="9732" width="14.5703125" style="74" customWidth="1"/>
    <col min="9733" max="9733" width="13.42578125" style="74" customWidth="1"/>
    <col min="9734" max="9734" width="6.42578125" style="74" customWidth="1"/>
    <col min="9735" max="9740" width="8.7109375" style="74" customWidth="1"/>
    <col min="9741" max="9741" width="12.42578125" style="74" customWidth="1"/>
    <col min="9742" max="9742" width="14.28515625" style="74" customWidth="1"/>
    <col min="9743" max="9743" width="6.5703125" style="74" customWidth="1"/>
    <col min="9744" max="9744" width="9.42578125" style="74" customWidth="1"/>
    <col min="9745" max="9745" width="8" style="74" customWidth="1"/>
    <col min="9746" max="9746" width="7.42578125" style="74" customWidth="1"/>
    <col min="9747" max="9980" width="9.140625" style="74"/>
    <col min="9981" max="9981" width="7.85546875" style="74" bestFit="1" customWidth="1"/>
    <col min="9982" max="9982" width="14.42578125" style="74" customWidth="1"/>
    <col min="9983" max="9983" width="15" style="74" customWidth="1"/>
    <col min="9984" max="9984" width="6" style="74" customWidth="1"/>
    <col min="9985" max="9985" width="16.5703125" style="74" customWidth="1"/>
    <col min="9986" max="9986" width="16.28515625" style="74" customWidth="1"/>
    <col min="9987" max="9987" width="6.42578125" style="74" customWidth="1"/>
    <col min="9988" max="9988" width="14.5703125" style="74" customWidth="1"/>
    <col min="9989" max="9989" width="13.42578125" style="74" customWidth="1"/>
    <col min="9990" max="9990" width="6.42578125" style="74" customWidth="1"/>
    <col min="9991" max="9996" width="8.7109375" style="74" customWidth="1"/>
    <col min="9997" max="9997" width="12.42578125" style="74" customWidth="1"/>
    <col min="9998" max="9998" width="14.28515625" style="74" customWidth="1"/>
    <col min="9999" max="9999" width="6.5703125" style="74" customWidth="1"/>
    <col min="10000" max="10000" width="9.42578125" style="74" customWidth="1"/>
    <col min="10001" max="10001" width="8" style="74" customWidth="1"/>
    <col min="10002" max="10002" width="7.42578125" style="74" customWidth="1"/>
    <col min="10003" max="10236" width="9.140625" style="74"/>
    <col min="10237" max="10237" width="7.85546875" style="74" bestFit="1" customWidth="1"/>
    <col min="10238" max="10238" width="14.42578125" style="74" customWidth="1"/>
    <col min="10239" max="10239" width="15" style="74" customWidth="1"/>
    <col min="10240" max="10240" width="6" style="74" customWidth="1"/>
    <col min="10241" max="10241" width="16.5703125" style="74" customWidth="1"/>
    <col min="10242" max="10242" width="16.28515625" style="74" customWidth="1"/>
    <col min="10243" max="10243" width="6.42578125" style="74" customWidth="1"/>
    <col min="10244" max="10244" width="14.5703125" style="74" customWidth="1"/>
    <col min="10245" max="10245" width="13.42578125" style="74" customWidth="1"/>
    <col min="10246" max="10246" width="6.42578125" style="74" customWidth="1"/>
    <col min="10247" max="10252" width="8.7109375" style="74" customWidth="1"/>
    <col min="10253" max="10253" width="12.42578125" style="74" customWidth="1"/>
    <col min="10254" max="10254" width="14.28515625" style="74" customWidth="1"/>
    <col min="10255" max="10255" width="6.5703125" style="74" customWidth="1"/>
    <col min="10256" max="10256" width="9.42578125" style="74" customWidth="1"/>
    <col min="10257" max="10257" width="8" style="74" customWidth="1"/>
    <col min="10258" max="10258" width="7.42578125" style="74" customWidth="1"/>
    <col min="10259" max="10492" width="9.140625" style="74"/>
    <col min="10493" max="10493" width="7.85546875" style="74" bestFit="1" customWidth="1"/>
    <col min="10494" max="10494" width="14.42578125" style="74" customWidth="1"/>
    <col min="10495" max="10495" width="15" style="74" customWidth="1"/>
    <col min="10496" max="10496" width="6" style="74" customWidth="1"/>
    <col min="10497" max="10497" width="16.5703125" style="74" customWidth="1"/>
    <col min="10498" max="10498" width="16.28515625" style="74" customWidth="1"/>
    <col min="10499" max="10499" width="6.42578125" style="74" customWidth="1"/>
    <col min="10500" max="10500" width="14.5703125" style="74" customWidth="1"/>
    <col min="10501" max="10501" width="13.42578125" style="74" customWidth="1"/>
    <col min="10502" max="10502" width="6.42578125" style="74" customWidth="1"/>
    <col min="10503" max="10508" width="8.7109375" style="74" customWidth="1"/>
    <col min="10509" max="10509" width="12.42578125" style="74" customWidth="1"/>
    <col min="10510" max="10510" width="14.28515625" style="74" customWidth="1"/>
    <col min="10511" max="10511" width="6.5703125" style="74" customWidth="1"/>
    <col min="10512" max="10512" width="9.42578125" style="74" customWidth="1"/>
    <col min="10513" max="10513" width="8" style="74" customWidth="1"/>
    <col min="10514" max="10514" width="7.42578125" style="74" customWidth="1"/>
    <col min="10515" max="10748" width="9.140625" style="74"/>
    <col min="10749" max="10749" width="7.85546875" style="74" bestFit="1" customWidth="1"/>
    <col min="10750" max="10750" width="14.42578125" style="74" customWidth="1"/>
    <col min="10751" max="10751" width="15" style="74" customWidth="1"/>
    <col min="10752" max="10752" width="6" style="74" customWidth="1"/>
    <col min="10753" max="10753" width="16.5703125" style="74" customWidth="1"/>
    <col min="10754" max="10754" width="16.28515625" style="74" customWidth="1"/>
    <col min="10755" max="10755" width="6.42578125" style="74" customWidth="1"/>
    <col min="10756" max="10756" width="14.5703125" style="74" customWidth="1"/>
    <col min="10757" max="10757" width="13.42578125" style="74" customWidth="1"/>
    <col min="10758" max="10758" width="6.42578125" style="74" customWidth="1"/>
    <col min="10759" max="10764" width="8.7109375" style="74" customWidth="1"/>
    <col min="10765" max="10765" width="12.42578125" style="74" customWidth="1"/>
    <col min="10766" max="10766" width="14.28515625" style="74" customWidth="1"/>
    <col min="10767" max="10767" width="6.5703125" style="74" customWidth="1"/>
    <col min="10768" max="10768" width="9.42578125" style="74" customWidth="1"/>
    <col min="10769" max="10769" width="8" style="74" customWidth="1"/>
    <col min="10770" max="10770" width="7.42578125" style="74" customWidth="1"/>
    <col min="10771" max="11004" width="9.140625" style="74"/>
    <col min="11005" max="11005" width="7.85546875" style="74" bestFit="1" customWidth="1"/>
    <col min="11006" max="11006" width="14.42578125" style="74" customWidth="1"/>
    <col min="11007" max="11007" width="15" style="74" customWidth="1"/>
    <col min="11008" max="11008" width="6" style="74" customWidth="1"/>
    <col min="11009" max="11009" width="16.5703125" style="74" customWidth="1"/>
    <col min="11010" max="11010" width="16.28515625" style="74" customWidth="1"/>
    <col min="11011" max="11011" width="6.42578125" style="74" customWidth="1"/>
    <col min="11012" max="11012" width="14.5703125" style="74" customWidth="1"/>
    <col min="11013" max="11013" width="13.42578125" style="74" customWidth="1"/>
    <col min="11014" max="11014" width="6.42578125" style="74" customWidth="1"/>
    <col min="11015" max="11020" width="8.7109375" style="74" customWidth="1"/>
    <col min="11021" max="11021" width="12.42578125" style="74" customWidth="1"/>
    <col min="11022" max="11022" width="14.28515625" style="74" customWidth="1"/>
    <col min="11023" max="11023" width="6.5703125" style="74" customWidth="1"/>
    <col min="11024" max="11024" width="9.42578125" style="74" customWidth="1"/>
    <col min="11025" max="11025" width="8" style="74" customWidth="1"/>
    <col min="11026" max="11026" width="7.42578125" style="74" customWidth="1"/>
    <col min="11027" max="11260" width="9.140625" style="74"/>
    <col min="11261" max="11261" width="7.85546875" style="74" bestFit="1" customWidth="1"/>
    <col min="11262" max="11262" width="14.42578125" style="74" customWidth="1"/>
    <col min="11263" max="11263" width="15" style="74" customWidth="1"/>
    <col min="11264" max="11264" width="6" style="74" customWidth="1"/>
    <col min="11265" max="11265" width="16.5703125" style="74" customWidth="1"/>
    <col min="11266" max="11266" width="16.28515625" style="74" customWidth="1"/>
    <col min="11267" max="11267" width="6.42578125" style="74" customWidth="1"/>
    <col min="11268" max="11268" width="14.5703125" style="74" customWidth="1"/>
    <col min="11269" max="11269" width="13.42578125" style="74" customWidth="1"/>
    <col min="11270" max="11270" width="6.42578125" style="74" customWidth="1"/>
    <col min="11271" max="11276" width="8.7109375" style="74" customWidth="1"/>
    <col min="11277" max="11277" width="12.42578125" style="74" customWidth="1"/>
    <col min="11278" max="11278" width="14.28515625" style="74" customWidth="1"/>
    <col min="11279" max="11279" width="6.5703125" style="74" customWidth="1"/>
    <col min="11280" max="11280" width="9.42578125" style="74" customWidth="1"/>
    <col min="11281" max="11281" width="8" style="74" customWidth="1"/>
    <col min="11282" max="11282" width="7.42578125" style="74" customWidth="1"/>
    <col min="11283" max="11516" width="9.140625" style="74"/>
    <col min="11517" max="11517" width="7.85546875" style="74" bestFit="1" customWidth="1"/>
    <col min="11518" max="11518" width="14.42578125" style="74" customWidth="1"/>
    <col min="11519" max="11519" width="15" style="74" customWidth="1"/>
    <col min="11520" max="11520" width="6" style="74" customWidth="1"/>
    <col min="11521" max="11521" width="16.5703125" style="74" customWidth="1"/>
    <col min="11522" max="11522" width="16.28515625" style="74" customWidth="1"/>
    <col min="11523" max="11523" width="6.42578125" style="74" customWidth="1"/>
    <col min="11524" max="11524" width="14.5703125" style="74" customWidth="1"/>
    <col min="11525" max="11525" width="13.42578125" style="74" customWidth="1"/>
    <col min="11526" max="11526" width="6.42578125" style="74" customWidth="1"/>
    <col min="11527" max="11532" width="8.7109375" style="74" customWidth="1"/>
    <col min="11533" max="11533" width="12.42578125" style="74" customWidth="1"/>
    <col min="11534" max="11534" width="14.28515625" style="74" customWidth="1"/>
    <col min="11535" max="11535" width="6.5703125" style="74" customWidth="1"/>
    <col min="11536" max="11536" width="9.42578125" style="74" customWidth="1"/>
    <col min="11537" max="11537" width="8" style="74" customWidth="1"/>
    <col min="11538" max="11538" width="7.42578125" style="74" customWidth="1"/>
    <col min="11539" max="11772" width="9.140625" style="74"/>
    <col min="11773" max="11773" width="7.85546875" style="74" bestFit="1" customWidth="1"/>
    <col min="11774" max="11774" width="14.42578125" style="74" customWidth="1"/>
    <col min="11775" max="11775" width="15" style="74" customWidth="1"/>
    <col min="11776" max="11776" width="6" style="74" customWidth="1"/>
    <col min="11777" max="11777" width="16.5703125" style="74" customWidth="1"/>
    <col min="11778" max="11778" width="16.28515625" style="74" customWidth="1"/>
    <col min="11779" max="11779" width="6.42578125" style="74" customWidth="1"/>
    <col min="11780" max="11780" width="14.5703125" style="74" customWidth="1"/>
    <col min="11781" max="11781" width="13.42578125" style="74" customWidth="1"/>
    <col min="11782" max="11782" width="6.42578125" style="74" customWidth="1"/>
    <col min="11783" max="11788" width="8.7109375" style="74" customWidth="1"/>
    <col min="11789" max="11789" width="12.42578125" style="74" customWidth="1"/>
    <col min="11790" max="11790" width="14.28515625" style="74" customWidth="1"/>
    <col min="11791" max="11791" width="6.5703125" style="74" customWidth="1"/>
    <col min="11792" max="11792" width="9.42578125" style="74" customWidth="1"/>
    <col min="11793" max="11793" width="8" style="74" customWidth="1"/>
    <col min="11794" max="11794" width="7.42578125" style="74" customWidth="1"/>
    <col min="11795" max="12028" width="9.140625" style="74"/>
    <col min="12029" max="12029" width="7.85546875" style="74" bestFit="1" customWidth="1"/>
    <col min="12030" max="12030" width="14.42578125" style="74" customWidth="1"/>
    <col min="12031" max="12031" width="15" style="74" customWidth="1"/>
    <col min="12032" max="12032" width="6" style="74" customWidth="1"/>
    <col min="12033" max="12033" width="16.5703125" style="74" customWidth="1"/>
    <col min="12034" max="12034" width="16.28515625" style="74" customWidth="1"/>
    <col min="12035" max="12035" width="6.42578125" style="74" customWidth="1"/>
    <col min="12036" max="12036" width="14.5703125" style="74" customWidth="1"/>
    <col min="12037" max="12037" width="13.42578125" style="74" customWidth="1"/>
    <col min="12038" max="12038" width="6.42578125" style="74" customWidth="1"/>
    <col min="12039" max="12044" width="8.7109375" style="74" customWidth="1"/>
    <col min="12045" max="12045" width="12.42578125" style="74" customWidth="1"/>
    <col min="12046" max="12046" width="14.28515625" style="74" customWidth="1"/>
    <col min="12047" max="12047" width="6.5703125" style="74" customWidth="1"/>
    <col min="12048" max="12048" width="9.42578125" style="74" customWidth="1"/>
    <col min="12049" max="12049" width="8" style="74" customWidth="1"/>
    <col min="12050" max="12050" width="7.42578125" style="74" customWidth="1"/>
    <col min="12051" max="12284" width="9.140625" style="74"/>
    <col min="12285" max="12285" width="7.85546875" style="74" bestFit="1" customWidth="1"/>
    <col min="12286" max="12286" width="14.42578125" style="74" customWidth="1"/>
    <col min="12287" max="12287" width="15" style="74" customWidth="1"/>
    <col min="12288" max="12288" width="6" style="74" customWidth="1"/>
    <col min="12289" max="12289" width="16.5703125" style="74" customWidth="1"/>
    <col min="12290" max="12290" width="16.28515625" style="74" customWidth="1"/>
    <col min="12291" max="12291" width="6.42578125" style="74" customWidth="1"/>
    <col min="12292" max="12292" width="14.5703125" style="74" customWidth="1"/>
    <col min="12293" max="12293" width="13.42578125" style="74" customWidth="1"/>
    <col min="12294" max="12294" width="6.42578125" style="74" customWidth="1"/>
    <col min="12295" max="12300" width="8.7109375" style="74" customWidth="1"/>
    <col min="12301" max="12301" width="12.42578125" style="74" customWidth="1"/>
    <col min="12302" max="12302" width="14.28515625" style="74" customWidth="1"/>
    <col min="12303" max="12303" width="6.5703125" style="74" customWidth="1"/>
    <col min="12304" max="12304" width="9.42578125" style="74" customWidth="1"/>
    <col min="12305" max="12305" width="8" style="74" customWidth="1"/>
    <col min="12306" max="12306" width="7.42578125" style="74" customWidth="1"/>
    <col min="12307" max="12540" width="9.140625" style="74"/>
    <col min="12541" max="12541" width="7.85546875" style="74" bestFit="1" customWidth="1"/>
    <col min="12542" max="12542" width="14.42578125" style="74" customWidth="1"/>
    <col min="12543" max="12543" width="15" style="74" customWidth="1"/>
    <col min="12544" max="12544" width="6" style="74" customWidth="1"/>
    <col min="12545" max="12545" width="16.5703125" style="74" customWidth="1"/>
    <col min="12546" max="12546" width="16.28515625" style="74" customWidth="1"/>
    <col min="12547" max="12547" width="6.42578125" style="74" customWidth="1"/>
    <col min="12548" max="12548" width="14.5703125" style="74" customWidth="1"/>
    <col min="12549" max="12549" width="13.42578125" style="74" customWidth="1"/>
    <col min="12550" max="12550" width="6.42578125" style="74" customWidth="1"/>
    <col min="12551" max="12556" width="8.7109375" style="74" customWidth="1"/>
    <col min="12557" max="12557" width="12.42578125" style="74" customWidth="1"/>
    <col min="12558" max="12558" width="14.28515625" style="74" customWidth="1"/>
    <col min="12559" max="12559" width="6.5703125" style="74" customWidth="1"/>
    <col min="12560" max="12560" width="9.42578125" style="74" customWidth="1"/>
    <col min="12561" max="12561" width="8" style="74" customWidth="1"/>
    <col min="12562" max="12562" width="7.42578125" style="74" customWidth="1"/>
    <col min="12563" max="12796" width="9.140625" style="74"/>
    <col min="12797" max="12797" width="7.85546875" style="74" bestFit="1" customWidth="1"/>
    <col min="12798" max="12798" width="14.42578125" style="74" customWidth="1"/>
    <col min="12799" max="12799" width="15" style="74" customWidth="1"/>
    <col min="12800" max="12800" width="6" style="74" customWidth="1"/>
    <col min="12801" max="12801" width="16.5703125" style="74" customWidth="1"/>
    <col min="12802" max="12802" width="16.28515625" style="74" customWidth="1"/>
    <col min="12803" max="12803" width="6.42578125" style="74" customWidth="1"/>
    <col min="12804" max="12804" width="14.5703125" style="74" customWidth="1"/>
    <col min="12805" max="12805" width="13.42578125" style="74" customWidth="1"/>
    <col min="12806" max="12806" width="6.42578125" style="74" customWidth="1"/>
    <col min="12807" max="12812" width="8.7109375" style="74" customWidth="1"/>
    <col min="12813" max="12813" width="12.42578125" style="74" customWidth="1"/>
    <col min="12814" max="12814" width="14.28515625" style="74" customWidth="1"/>
    <col min="12815" max="12815" width="6.5703125" style="74" customWidth="1"/>
    <col min="12816" max="12816" width="9.42578125" style="74" customWidth="1"/>
    <col min="12817" max="12817" width="8" style="74" customWidth="1"/>
    <col min="12818" max="12818" width="7.42578125" style="74" customWidth="1"/>
    <col min="12819" max="13052" width="9.140625" style="74"/>
    <col min="13053" max="13053" width="7.85546875" style="74" bestFit="1" customWidth="1"/>
    <col min="13054" max="13054" width="14.42578125" style="74" customWidth="1"/>
    <col min="13055" max="13055" width="15" style="74" customWidth="1"/>
    <col min="13056" max="13056" width="6" style="74" customWidth="1"/>
    <col min="13057" max="13057" width="16.5703125" style="74" customWidth="1"/>
    <col min="13058" max="13058" width="16.28515625" style="74" customWidth="1"/>
    <col min="13059" max="13059" width="6.42578125" style="74" customWidth="1"/>
    <col min="13060" max="13060" width="14.5703125" style="74" customWidth="1"/>
    <col min="13061" max="13061" width="13.42578125" style="74" customWidth="1"/>
    <col min="13062" max="13062" width="6.42578125" style="74" customWidth="1"/>
    <col min="13063" max="13068" width="8.7109375" style="74" customWidth="1"/>
    <col min="13069" max="13069" width="12.42578125" style="74" customWidth="1"/>
    <col min="13070" max="13070" width="14.28515625" style="74" customWidth="1"/>
    <col min="13071" max="13071" width="6.5703125" style="74" customWidth="1"/>
    <col min="13072" max="13072" width="9.42578125" style="74" customWidth="1"/>
    <col min="13073" max="13073" width="8" style="74" customWidth="1"/>
    <col min="13074" max="13074" width="7.42578125" style="74" customWidth="1"/>
    <col min="13075" max="13308" width="9.140625" style="74"/>
    <col min="13309" max="13309" width="7.85546875" style="74" bestFit="1" customWidth="1"/>
    <col min="13310" max="13310" width="14.42578125" style="74" customWidth="1"/>
    <col min="13311" max="13311" width="15" style="74" customWidth="1"/>
    <col min="13312" max="13312" width="6" style="74" customWidth="1"/>
    <col min="13313" max="13313" width="16.5703125" style="74" customWidth="1"/>
    <col min="13314" max="13314" width="16.28515625" style="74" customWidth="1"/>
    <col min="13315" max="13315" width="6.42578125" style="74" customWidth="1"/>
    <col min="13316" max="13316" width="14.5703125" style="74" customWidth="1"/>
    <col min="13317" max="13317" width="13.42578125" style="74" customWidth="1"/>
    <col min="13318" max="13318" width="6.42578125" style="74" customWidth="1"/>
    <col min="13319" max="13324" width="8.7109375" style="74" customWidth="1"/>
    <col min="13325" max="13325" width="12.42578125" style="74" customWidth="1"/>
    <col min="13326" max="13326" width="14.28515625" style="74" customWidth="1"/>
    <col min="13327" max="13327" width="6.5703125" style="74" customWidth="1"/>
    <col min="13328" max="13328" width="9.42578125" style="74" customWidth="1"/>
    <col min="13329" max="13329" width="8" style="74" customWidth="1"/>
    <col min="13330" max="13330" width="7.42578125" style="74" customWidth="1"/>
    <col min="13331" max="13564" width="9.140625" style="74"/>
    <col min="13565" max="13565" width="7.85546875" style="74" bestFit="1" customWidth="1"/>
    <col min="13566" max="13566" width="14.42578125" style="74" customWidth="1"/>
    <col min="13567" max="13567" width="15" style="74" customWidth="1"/>
    <col min="13568" max="13568" width="6" style="74" customWidth="1"/>
    <col min="13569" max="13569" width="16.5703125" style="74" customWidth="1"/>
    <col min="13570" max="13570" width="16.28515625" style="74" customWidth="1"/>
    <col min="13571" max="13571" width="6.42578125" style="74" customWidth="1"/>
    <col min="13572" max="13572" width="14.5703125" style="74" customWidth="1"/>
    <col min="13573" max="13573" width="13.42578125" style="74" customWidth="1"/>
    <col min="13574" max="13574" width="6.42578125" style="74" customWidth="1"/>
    <col min="13575" max="13580" width="8.7109375" style="74" customWidth="1"/>
    <col min="13581" max="13581" width="12.42578125" style="74" customWidth="1"/>
    <col min="13582" max="13582" width="14.28515625" style="74" customWidth="1"/>
    <col min="13583" max="13583" width="6.5703125" style="74" customWidth="1"/>
    <col min="13584" max="13584" width="9.42578125" style="74" customWidth="1"/>
    <col min="13585" max="13585" width="8" style="74" customWidth="1"/>
    <col min="13586" max="13586" width="7.42578125" style="74" customWidth="1"/>
    <col min="13587" max="13820" width="9.140625" style="74"/>
    <col min="13821" max="13821" width="7.85546875" style="74" bestFit="1" customWidth="1"/>
    <col min="13822" max="13822" width="14.42578125" style="74" customWidth="1"/>
    <col min="13823" max="13823" width="15" style="74" customWidth="1"/>
    <col min="13824" max="13824" width="6" style="74" customWidth="1"/>
    <col min="13825" max="13825" width="16.5703125" style="74" customWidth="1"/>
    <col min="13826" max="13826" width="16.28515625" style="74" customWidth="1"/>
    <col min="13827" max="13827" width="6.42578125" style="74" customWidth="1"/>
    <col min="13828" max="13828" width="14.5703125" style="74" customWidth="1"/>
    <col min="13829" max="13829" width="13.42578125" style="74" customWidth="1"/>
    <col min="13830" max="13830" width="6.42578125" style="74" customWidth="1"/>
    <col min="13831" max="13836" width="8.7109375" style="74" customWidth="1"/>
    <col min="13837" max="13837" width="12.42578125" style="74" customWidth="1"/>
    <col min="13838" max="13838" width="14.28515625" style="74" customWidth="1"/>
    <col min="13839" max="13839" width="6.5703125" style="74" customWidth="1"/>
    <col min="13840" max="13840" width="9.42578125" style="74" customWidth="1"/>
    <col min="13841" max="13841" width="8" style="74" customWidth="1"/>
    <col min="13842" max="13842" width="7.42578125" style="74" customWidth="1"/>
    <col min="13843" max="14076" width="9.140625" style="74"/>
    <col min="14077" max="14077" width="7.85546875" style="74" bestFit="1" customWidth="1"/>
    <col min="14078" max="14078" width="14.42578125" style="74" customWidth="1"/>
    <col min="14079" max="14079" width="15" style="74" customWidth="1"/>
    <col min="14080" max="14080" width="6" style="74" customWidth="1"/>
    <col min="14081" max="14081" width="16.5703125" style="74" customWidth="1"/>
    <col min="14082" max="14082" width="16.28515625" style="74" customWidth="1"/>
    <col min="14083" max="14083" width="6.42578125" style="74" customWidth="1"/>
    <col min="14084" max="14084" width="14.5703125" style="74" customWidth="1"/>
    <col min="14085" max="14085" width="13.42578125" style="74" customWidth="1"/>
    <col min="14086" max="14086" width="6.42578125" style="74" customWidth="1"/>
    <col min="14087" max="14092" width="8.7109375" style="74" customWidth="1"/>
    <col min="14093" max="14093" width="12.42578125" style="74" customWidth="1"/>
    <col min="14094" max="14094" width="14.28515625" style="74" customWidth="1"/>
    <col min="14095" max="14095" width="6.5703125" style="74" customWidth="1"/>
    <col min="14096" max="14096" width="9.42578125" style="74" customWidth="1"/>
    <col min="14097" max="14097" width="8" style="74" customWidth="1"/>
    <col min="14098" max="14098" width="7.42578125" style="74" customWidth="1"/>
    <col min="14099" max="14332" width="9.140625" style="74"/>
    <col min="14333" max="14333" width="7.85546875" style="74" bestFit="1" customWidth="1"/>
    <col min="14334" max="14334" width="14.42578125" style="74" customWidth="1"/>
    <col min="14335" max="14335" width="15" style="74" customWidth="1"/>
    <col min="14336" max="14336" width="6" style="74" customWidth="1"/>
    <col min="14337" max="14337" width="16.5703125" style="74" customWidth="1"/>
    <col min="14338" max="14338" width="16.28515625" style="74" customWidth="1"/>
    <col min="14339" max="14339" width="6.42578125" style="74" customWidth="1"/>
    <col min="14340" max="14340" width="14.5703125" style="74" customWidth="1"/>
    <col min="14341" max="14341" width="13.42578125" style="74" customWidth="1"/>
    <col min="14342" max="14342" width="6.42578125" style="74" customWidth="1"/>
    <col min="14343" max="14348" width="8.7109375" style="74" customWidth="1"/>
    <col min="14349" max="14349" width="12.42578125" style="74" customWidth="1"/>
    <col min="14350" max="14350" width="14.28515625" style="74" customWidth="1"/>
    <col min="14351" max="14351" width="6.5703125" style="74" customWidth="1"/>
    <col min="14352" max="14352" width="9.42578125" style="74" customWidth="1"/>
    <col min="14353" max="14353" width="8" style="74" customWidth="1"/>
    <col min="14354" max="14354" width="7.42578125" style="74" customWidth="1"/>
    <col min="14355" max="14588" width="9.140625" style="74"/>
    <col min="14589" max="14589" width="7.85546875" style="74" bestFit="1" customWidth="1"/>
    <col min="14590" max="14590" width="14.42578125" style="74" customWidth="1"/>
    <col min="14591" max="14591" width="15" style="74" customWidth="1"/>
    <col min="14592" max="14592" width="6" style="74" customWidth="1"/>
    <col min="14593" max="14593" width="16.5703125" style="74" customWidth="1"/>
    <col min="14594" max="14594" width="16.28515625" style="74" customWidth="1"/>
    <col min="14595" max="14595" width="6.42578125" style="74" customWidth="1"/>
    <col min="14596" max="14596" width="14.5703125" style="74" customWidth="1"/>
    <col min="14597" max="14597" width="13.42578125" style="74" customWidth="1"/>
    <col min="14598" max="14598" width="6.42578125" style="74" customWidth="1"/>
    <col min="14599" max="14604" width="8.7109375" style="74" customWidth="1"/>
    <col min="14605" max="14605" width="12.42578125" style="74" customWidth="1"/>
    <col min="14606" max="14606" width="14.28515625" style="74" customWidth="1"/>
    <col min="14607" max="14607" width="6.5703125" style="74" customWidth="1"/>
    <col min="14608" max="14608" width="9.42578125" style="74" customWidth="1"/>
    <col min="14609" max="14609" width="8" style="74" customWidth="1"/>
    <col min="14610" max="14610" width="7.42578125" style="74" customWidth="1"/>
    <col min="14611" max="14844" width="9.140625" style="74"/>
    <col min="14845" max="14845" width="7.85546875" style="74" bestFit="1" customWidth="1"/>
    <col min="14846" max="14846" width="14.42578125" style="74" customWidth="1"/>
    <col min="14847" max="14847" width="15" style="74" customWidth="1"/>
    <col min="14848" max="14848" width="6" style="74" customWidth="1"/>
    <col min="14849" max="14849" width="16.5703125" style="74" customWidth="1"/>
    <col min="14850" max="14850" width="16.28515625" style="74" customWidth="1"/>
    <col min="14851" max="14851" width="6.42578125" style="74" customWidth="1"/>
    <col min="14852" max="14852" width="14.5703125" style="74" customWidth="1"/>
    <col min="14853" max="14853" width="13.42578125" style="74" customWidth="1"/>
    <col min="14854" max="14854" width="6.42578125" style="74" customWidth="1"/>
    <col min="14855" max="14860" width="8.7109375" style="74" customWidth="1"/>
    <col min="14861" max="14861" width="12.42578125" style="74" customWidth="1"/>
    <col min="14862" max="14862" width="14.28515625" style="74" customWidth="1"/>
    <col min="14863" max="14863" width="6.5703125" style="74" customWidth="1"/>
    <col min="14864" max="14864" width="9.42578125" style="74" customWidth="1"/>
    <col min="14865" max="14865" width="8" style="74" customWidth="1"/>
    <col min="14866" max="14866" width="7.42578125" style="74" customWidth="1"/>
    <col min="14867" max="15100" width="9.140625" style="74"/>
    <col min="15101" max="15101" width="7.85546875" style="74" bestFit="1" customWidth="1"/>
    <col min="15102" max="15102" width="14.42578125" style="74" customWidth="1"/>
    <col min="15103" max="15103" width="15" style="74" customWidth="1"/>
    <col min="15104" max="15104" width="6" style="74" customWidth="1"/>
    <col min="15105" max="15105" width="16.5703125" style="74" customWidth="1"/>
    <col min="15106" max="15106" width="16.28515625" style="74" customWidth="1"/>
    <col min="15107" max="15107" width="6.42578125" style="74" customWidth="1"/>
    <col min="15108" max="15108" width="14.5703125" style="74" customWidth="1"/>
    <col min="15109" max="15109" width="13.42578125" style="74" customWidth="1"/>
    <col min="15110" max="15110" width="6.42578125" style="74" customWidth="1"/>
    <col min="15111" max="15116" width="8.7109375" style="74" customWidth="1"/>
    <col min="15117" max="15117" width="12.42578125" style="74" customWidth="1"/>
    <col min="15118" max="15118" width="14.28515625" style="74" customWidth="1"/>
    <col min="15119" max="15119" width="6.5703125" style="74" customWidth="1"/>
    <col min="15120" max="15120" width="9.42578125" style="74" customWidth="1"/>
    <col min="15121" max="15121" width="8" style="74" customWidth="1"/>
    <col min="15122" max="15122" width="7.42578125" style="74" customWidth="1"/>
    <col min="15123" max="15356" width="9.140625" style="74"/>
    <col min="15357" max="15357" width="7.85546875" style="74" bestFit="1" customWidth="1"/>
    <col min="15358" max="15358" width="14.42578125" style="74" customWidth="1"/>
    <col min="15359" max="15359" width="15" style="74" customWidth="1"/>
    <col min="15360" max="15360" width="6" style="74" customWidth="1"/>
    <col min="15361" max="15361" width="16.5703125" style="74" customWidth="1"/>
    <col min="15362" max="15362" width="16.28515625" style="74" customWidth="1"/>
    <col min="15363" max="15363" width="6.42578125" style="74" customWidth="1"/>
    <col min="15364" max="15364" width="14.5703125" style="74" customWidth="1"/>
    <col min="15365" max="15365" width="13.42578125" style="74" customWidth="1"/>
    <col min="15366" max="15366" width="6.42578125" style="74" customWidth="1"/>
    <col min="15367" max="15372" width="8.7109375" style="74" customWidth="1"/>
    <col min="15373" max="15373" width="12.42578125" style="74" customWidth="1"/>
    <col min="15374" max="15374" width="14.28515625" style="74" customWidth="1"/>
    <col min="15375" max="15375" width="6.5703125" style="74" customWidth="1"/>
    <col min="15376" max="15376" width="9.42578125" style="74" customWidth="1"/>
    <col min="15377" max="15377" width="8" style="74" customWidth="1"/>
    <col min="15378" max="15378" width="7.42578125" style="74" customWidth="1"/>
    <col min="15379" max="15612" width="9.140625" style="74"/>
    <col min="15613" max="15613" width="7.85546875" style="74" bestFit="1" customWidth="1"/>
    <col min="15614" max="15614" width="14.42578125" style="74" customWidth="1"/>
    <col min="15615" max="15615" width="15" style="74" customWidth="1"/>
    <col min="15616" max="15616" width="6" style="74" customWidth="1"/>
    <col min="15617" max="15617" width="16.5703125" style="74" customWidth="1"/>
    <col min="15618" max="15618" width="16.28515625" style="74" customWidth="1"/>
    <col min="15619" max="15619" width="6.42578125" style="74" customWidth="1"/>
    <col min="15620" max="15620" width="14.5703125" style="74" customWidth="1"/>
    <col min="15621" max="15621" width="13.42578125" style="74" customWidth="1"/>
    <col min="15622" max="15622" width="6.42578125" style="74" customWidth="1"/>
    <col min="15623" max="15628" width="8.7109375" style="74" customWidth="1"/>
    <col min="15629" max="15629" width="12.42578125" style="74" customWidth="1"/>
    <col min="15630" max="15630" width="14.28515625" style="74" customWidth="1"/>
    <col min="15631" max="15631" width="6.5703125" style="74" customWidth="1"/>
    <col min="15632" max="15632" width="9.42578125" style="74" customWidth="1"/>
    <col min="15633" max="15633" width="8" style="74" customWidth="1"/>
    <col min="15634" max="15634" width="7.42578125" style="74" customWidth="1"/>
    <col min="15635" max="15868" width="9.140625" style="74"/>
    <col min="15869" max="15869" width="7.85546875" style="74" bestFit="1" customWidth="1"/>
    <col min="15870" max="15870" width="14.42578125" style="74" customWidth="1"/>
    <col min="15871" max="15871" width="15" style="74" customWidth="1"/>
    <col min="15872" max="15872" width="6" style="74" customWidth="1"/>
    <col min="15873" max="15873" width="16.5703125" style="74" customWidth="1"/>
    <col min="15874" max="15874" width="16.28515625" style="74" customWidth="1"/>
    <col min="15875" max="15875" width="6.42578125" style="74" customWidth="1"/>
    <col min="15876" max="15876" width="14.5703125" style="74" customWidth="1"/>
    <col min="15877" max="15877" width="13.42578125" style="74" customWidth="1"/>
    <col min="15878" max="15878" width="6.42578125" style="74" customWidth="1"/>
    <col min="15879" max="15884" width="8.7109375" style="74" customWidth="1"/>
    <col min="15885" max="15885" width="12.42578125" style="74" customWidth="1"/>
    <col min="15886" max="15886" width="14.28515625" style="74" customWidth="1"/>
    <col min="15887" max="15887" width="6.5703125" style="74" customWidth="1"/>
    <col min="15888" max="15888" width="9.42578125" style="74" customWidth="1"/>
    <col min="15889" max="15889" width="8" style="74" customWidth="1"/>
    <col min="15890" max="15890" width="7.42578125" style="74" customWidth="1"/>
    <col min="15891" max="16124" width="9.140625" style="74"/>
    <col min="16125" max="16125" width="7.85546875" style="74" bestFit="1" customWidth="1"/>
    <col min="16126" max="16126" width="14.42578125" style="74" customWidth="1"/>
    <col min="16127" max="16127" width="15" style="74" customWidth="1"/>
    <col min="16128" max="16128" width="6" style="74" customWidth="1"/>
    <col min="16129" max="16129" width="16.5703125" style="74" customWidth="1"/>
    <col min="16130" max="16130" width="16.28515625" style="74" customWidth="1"/>
    <col min="16131" max="16131" width="6.42578125" style="74" customWidth="1"/>
    <col min="16132" max="16132" width="14.5703125" style="74" customWidth="1"/>
    <col min="16133" max="16133" width="13.42578125" style="74" customWidth="1"/>
    <col min="16134" max="16134" width="6.42578125" style="74" customWidth="1"/>
    <col min="16135" max="16140" width="8.7109375" style="74" customWidth="1"/>
    <col min="16141" max="16141" width="12.42578125" style="74" customWidth="1"/>
    <col min="16142" max="16142" width="14.28515625" style="74" customWidth="1"/>
    <col min="16143" max="16143" width="6.5703125" style="74" customWidth="1"/>
    <col min="16144" max="16144" width="9.42578125" style="74" customWidth="1"/>
    <col min="16145" max="16145" width="8" style="74" customWidth="1"/>
    <col min="16146" max="16146" width="7.42578125" style="74" customWidth="1"/>
    <col min="16147" max="16384" width="9.140625" style="74"/>
  </cols>
  <sheetData>
    <row r="1" spans="3:18" hidden="1" x14ac:dyDescent="0.25">
      <c r="C1" s="194" t="s">
        <v>84</v>
      </c>
      <c r="D1" s="194"/>
      <c r="E1" s="194"/>
      <c r="F1" s="194"/>
      <c r="G1" s="194"/>
      <c r="H1" s="194"/>
      <c r="I1" s="194"/>
      <c r="J1" s="194"/>
      <c r="K1" s="194"/>
      <c r="L1" s="194"/>
      <c r="M1" s="194"/>
      <c r="N1" s="194"/>
      <c r="O1" s="194"/>
      <c r="P1" s="194"/>
      <c r="Q1" s="194"/>
      <c r="R1" s="194"/>
    </row>
    <row r="2" spans="3:18" hidden="1" x14ac:dyDescent="0.25">
      <c r="C2" s="194" t="s">
        <v>85</v>
      </c>
      <c r="D2" s="194"/>
      <c r="E2" s="194"/>
      <c r="F2" s="194"/>
      <c r="G2" s="194"/>
      <c r="H2" s="194"/>
      <c r="I2" s="194"/>
      <c r="J2" s="194"/>
      <c r="K2" s="194"/>
      <c r="L2" s="194"/>
      <c r="M2" s="194"/>
      <c r="N2" s="194"/>
      <c r="O2" s="194"/>
      <c r="P2" s="194"/>
      <c r="Q2" s="194"/>
      <c r="R2" s="194"/>
    </row>
    <row r="3" spans="3:18" hidden="1" x14ac:dyDescent="0.25">
      <c r="C3" s="75"/>
      <c r="D3" s="75"/>
      <c r="E3" s="75"/>
      <c r="F3" s="75"/>
      <c r="G3" s="76"/>
      <c r="H3" s="75"/>
      <c r="I3" s="75"/>
      <c r="J3" s="75"/>
      <c r="K3" s="75"/>
      <c r="L3" s="75"/>
      <c r="M3" s="75"/>
      <c r="N3" s="75"/>
      <c r="O3" s="75"/>
      <c r="P3" s="75"/>
      <c r="Q3" s="77"/>
    </row>
    <row r="4" spans="3:18" hidden="1" x14ac:dyDescent="0.25">
      <c r="C4" s="195" t="s">
        <v>86</v>
      </c>
      <c r="D4" s="197" t="s">
        <v>87</v>
      </c>
      <c r="E4" s="198"/>
      <c r="F4" s="198"/>
      <c r="G4" s="198"/>
      <c r="H4" s="198"/>
      <c r="I4" s="198"/>
      <c r="J4" s="198"/>
      <c r="K4" s="198"/>
      <c r="L4" s="199"/>
      <c r="M4" s="195" t="s">
        <v>88</v>
      </c>
      <c r="N4" s="200" t="s">
        <v>89</v>
      </c>
      <c r="O4" s="201"/>
      <c r="P4" s="78" t="s">
        <v>90</v>
      </c>
      <c r="Q4" s="79"/>
      <c r="R4" s="79"/>
    </row>
    <row r="5" spans="3:18" ht="15.75" hidden="1" customHeight="1" x14ac:dyDescent="0.25">
      <c r="C5" s="196"/>
      <c r="D5" s="195" t="s">
        <v>91</v>
      </c>
      <c r="E5" s="205" t="s">
        <v>89</v>
      </c>
      <c r="F5" s="206"/>
      <c r="G5" s="196" t="s">
        <v>92</v>
      </c>
      <c r="H5" s="205" t="s">
        <v>89</v>
      </c>
      <c r="I5" s="206"/>
      <c r="J5" s="196" t="s">
        <v>93</v>
      </c>
      <c r="K5" s="205" t="s">
        <v>89</v>
      </c>
      <c r="L5" s="206"/>
      <c r="M5" s="196"/>
      <c r="N5" s="202"/>
      <c r="O5" s="203"/>
      <c r="P5" s="195" t="s">
        <v>94</v>
      </c>
      <c r="Q5" s="195" t="s">
        <v>95</v>
      </c>
      <c r="R5" s="195" t="s">
        <v>96</v>
      </c>
    </row>
    <row r="6" spans="3:18" ht="63" hidden="1" customHeight="1" x14ac:dyDescent="0.25">
      <c r="C6" s="196"/>
      <c r="D6" s="204"/>
      <c r="E6" s="80" t="s">
        <v>97</v>
      </c>
      <c r="F6" s="80" t="s">
        <v>98</v>
      </c>
      <c r="G6" s="196"/>
      <c r="H6" s="80" t="s">
        <v>97</v>
      </c>
      <c r="I6" s="80" t="s">
        <v>98</v>
      </c>
      <c r="J6" s="196"/>
      <c r="K6" s="80" t="s">
        <v>99</v>
      </c>
      <c r="L6" s="80" t="s">
        <v>100</v>
      </c>
      <c r="M6" s="196"/>
      <c r="N6" s="80" t="s">
        <v>97</v>
      </c>
      <c r="O6" s="80" t="s">
        <v>98</v>
      </c>
      <c r="P6" s="204"/>
      <c r="Q6" s="204"/>
      <c r="R6" s="204"/>
    </row>
    <row r="7" spans="3:18" hidden="1" x14ac:dyDescent="0.25">
      <c r="C7" s="78">
        <v>3</v>
      </c>
      <c r="D7" s="78">
        <v>4</v>
      </c>
      <c r="E7" s="78">
        <v>5</v>
      </c>
      <c r="F7" s="78">
        <v>6</v>
      </c>
      <c r="G7" s="78">
        <v>10</v>
      </c>
      <c r="H7" s="78">
        <v>11</v>
      </c>
      <c r="I7" s="78">
        <v>12</v>
      </c>
      <c r="J7" s="78">
        <v>16</v>
      </c>
      <c r="K7" s="78">
        <v>17</v>
      </c>
      <c r="L7" s="78">
        <v>18</v>
      </c>
      <c r="M7" s="78">
        <v>19</v>
      </c>
      <c r="N7" s="78">
        <v>20</v>
      </c>
      <c r="O7" s="78">
        <v>21</v>
      </c>
      <c r="P7" s="78">
        <v>22</v>
      </c>
      <c r="Q7" s="78">
        <v>23</v>
      </c>
      <c r="R7" s="78">
        <v>24</v>
      </c>
    </row>
    <row r="8" spans="3:18" hidden="1" x14ac:dyDescent="0.25">
      <c r="C8" s="78" t="s">
        <v>101</v>
      </c>
      <c r="D8" s="81">
        <f>E8+F8</f>
        <v>121000000</v>
      </c>
      <c r="E8" s="82">
        <v>121000000</v>
      </c>
      <c r="F8" s="82"/>
      <c r="G8" s="81">
        <f>H8+I8</f>
        <v>52555191.649999999</v>
      </c>
      <c r="H8" s="82">
        <v>52555191.649999999</v>
      </c>
      <c r="I8" s="82"/>
      <c r="J8" s="83">
        <f>G8/D8</f>
        <v>0.43434042685950414</v>
      </c>
      <c r="K8" s="83">
        <f>H8/E8</f>
        <v>0.43434042685950414</v>
      </c>
      <c r="L8" s="83"/>
      <c r="M8" s="81">
        <f>N8+O8</f>
        <v>59606847.741999999</v>
      </c>
      <c r="N8" s="82">
        <v>59606847.741999999</v>
      </c>
      <c r="O8" s="82"/>
      <c r="P8" s="83">
        <f>G8/M8</f>
        <v>0.88169721501593046</v>
      </c>
      <c r="Q8" s="83">
        <f>H8/N8</f>
        <v>0.88169721501593046</v>
      </c>
      <c r="R8" s="83"/>
    </row>
    <row r="9" spans="3:18" hidden="1" x14ac:dyDescent="0.25">
      <c r="C9" s="84"/>
      <c r="D9" s="85"/>
      <c r="E9" s="85"/>
      <c r="F9" s="85"/>
      <c r="G9" s="85"/>
      <c r="H9" s="85"/>
      <c r="I9" s="85"/>
      <c r="J9" s="86"/>
      <c r="K9" s="86"/>
      <c r="L9" s="86"/>
      <c r="M9" s="85"/>
      <c r="N9" s="85"/>
      <c r="O9" s="85"/>
      <c r="P9" s="86"/>
      <c r="Q9" s="87"/>
    </row>
    <row r="10" spans="3:18" hidden="1" x14ac:dyDescent="0.25">
      <c r="C10" s="88"/>
      <c r="D10" s="89"/>
      <c r="E10" s="89"/>
      <c r="F10" s="89"/>
      <c r="G10" s="89"/>
      <c r="H10" s="89"/>
      <c r="I10" s="89"/>
      <c r="J10" s="89"/>
      <c r="K10" s="89"/>
      <c r="L10" s="89"/>
      <c r="M10" s="89"/>
      <c r="N10" s="89"/>
      <c r="O10" s="89"/>
      <c r="P10" s="87"/>
    </row>
    <row r="11" spans="3:18" hidden="1" x14ac:dyDescent="0.25">
      <c r="C11" s="194" t="s">
        <v>84</v>
      </c>
      <c r="D11" s="194"/>
      <c r="E11" s="194"/>
      <c r="F11" s="194"/>
      <c r="G11" s="194"/>
      <c r="H11" s="194"/>
      <c r="I11" s="194"/>
      <c r="J11" s="194"/>
      <c r="K11" s="194"/>
      <c r="L11" s="194"/>
      <c r="M11" s="194"/>
      <c r="N11" s="194"/>
      <c r="O11" s="194"/>
      <c r="P11" s="194"/>
      <c r="Q11" s="194"/>
      <c r="R11" s="194"/>
    </row>
    <row r="12" spans="3:18" hidden="1" x14ac:dyDescent="0.25">
      <c r="C12" s="194" t="s">
        <v>102</v>
      </c>
      <c r="D12" s="194"/>
      <c r="E12" s="194"/>
      <c r="F12" s="194"/>
      <c r="G12" s="194"/>
      <c r="H12" s="194"/>
      <c r="I12" s="194"/>
      <c r="J12" s="194"/>
      <c r="K12" s="194"/>
      <c r="L12" s="194"/>
      <c r="M12" s="194"/>
      <c r="N12" s="194"/>
      <c r="O12" s="194"/>
      <c r="P12" s="194"/>
      <c r="Q12" s="194"/>
      <c r="R12" s="194"/>
    </row>
    <row r="13" spans="3:18" hidden="1" x14ac:dyDescent="0.25">
      <c r="C13" s="75"/>
      <c r="D13" s="75"/>
      <c r="E13" s="75"/>
      <c r="F13" s="75"/>
      <c r="G13" s="76"/>
      <c r="H13" s="75"/>
      <c r="I13" s="75"/>
      <c r="J13" s="75"/>
      <c r="K13" s="75"/>
      <c r="L13" s="75"/>
      <c r="M13" s="75"/>
      <c r="N13" s="75"/>
      <c r="O13" s="75"/>
      <c r="P13" s="75"/>
      <c r="Q13" s="77"/>
    </row>
    <row r="14" spans="3:18" hidden="1" x14ac:dyDescent="0.25">
      <c r="C14" s="195" t="s">
        <v>86</v>
      </c>
      <c r="D14" s="197" t="s">
        <v>87</v>
      </c>
      <c r="E14" s="198"/>
      <c r="F14" s="198"/>
      <c r="G14" s="198"/>
      <c r="H14" s="198"/>
      <c r="I14" s="198"/>
      <c r="J14" s="198"/>
      <c r="K14" s="198"/>
      <c r="L14" s="199"/>
      <c r="M14" s="195" t="s">
        <v>88</v>
      </c>
      <c r="N14" s="200" t="s">
        <v>89</v>
      </c>
      <c r="O14" s="201"/>
      <c r="P14" s="78" t="s">
        <v>90</v>
      </c>
      <c r="Q14" s="79"/>
      <c r="R14" s="79"/>
    </row>
    <row r="15" spans="3:18" ht="15.75" hidden="1" customHeight="1" x14ac:dyDescent="0.25">
      <c r="C15" s="196"/>
      <c r="D15" s="195" t="s">
        <v>91</v>
      </c>
      <c r="E15" s="205" t="s">
        <v>89</v>
      </c>
      <c r="F15" s="206"/>
      <c r="G15" s="196" t="s">
        <v>92</v>
      </c>
      <c r="H15" s="205" t="s">
        <v>89</v>
      </c>
      <c r="I15" s="206"/>
      <c r="J15" s="196" t="s">
        <v>93</v>
      </c>
      <c r="K15" s="205" t="s">
        <v>89</v>
      </c>
      <c r="L15" s="206"/>
      <c r="M15" s="196"/>
      <c r="N15" s="202"/>
      <c r="O15" s="203"/>
      <c r="P15" s="195" t="s">
        <v>94</v>
      </c>
      <c r="Q15" s="195" t="s">
        <v>95</v>
      </c>
      <c r="R15" s="195" t="s">
        <v>96</v>
      </c>
    </row>
    <row r="16" spans="3:18" ht="63" hidden="1" customHeight="1" x14ac:dyDescent="0.25">
      <c r="C16" s="196"/>
      <c r="D16" s="204"/>
      <c r="E16" s="80" t="s">
        <v>97</v>
      </c>
      <c r="F16" s="80" t="s">
        <v>98</v>
      </c>
      <c r="G16" s="196"/>
      <c r="H16" s="80" t="s">
        <v>97</v>
      </c>
      <c r="I16" s="80" t="s">
        <v>98</v>
      </c>
      <c r="J16" s="196"/>
      <c r="K16" s="80" t="s">
        <v>99</v>
      </c>
      <c r="L16" s="80" t="s">
        <v>100</v>
      </c>
      <c r="M16" s="196"/>
      <c r="N16" s="80" t="s">
        <v>97</v>
      </c>
      <c r="O16" s="80" t="s">
        <v>98</v>
      </c>
      <c r="P16" s="204"/>
      <c r="Q16" s="204"/>
      <c r="R16" s="204"/>
    </row>
    <row r="17" spans="3:18" hidden="1" x14ac:dyDescent="0.25">
      <c r="C17" s="78">
        <v>3</v>
      </c>
      <c r="D17" s="78">
        <v>4</v>
      </c>
      <c r="E17" s="78">
        <v>5</v>
      </c>
      <c r="F17" s="78">
        <v>6</v>
      </c>
      <c r="G17" s="78">
        <v>10</v>
      </c>
      <c r="H17" s="78">
        <v>11</v>
      </c>
      <c r="I17" s="78">
        <v>12</v>
      </c>
      <c r="J17" s="78">
        <v>16</v>
      </c>
      <c r="K17" s="78">
        <v>17</v>
      </c>
      <c r="L17" s="78">
        <v>18</v>
      </c>
      <c r="M17" s="78">
        <v>19</v>
      </c>
      <c r="N17" s="78">
        <v>20</v>
      </c>
      <c r="O17" s="78">
        <v>21</v>
      </c>
      <c r="P17" s="78">
        <v>22</v>
      </c>
      <c r="Q17" s="78">
        <v>23</v>
      </c>
      <c r="R17" s="78">
        <v>24</v>
      </c>
    </row>
    <row r="18" spans="3:18" hidden="1" x14ac:dyDescent="0.25">
      <c r="C18" s="78" t="s">
        <v>101</v>
      </c>
      <c r="D18" s="81">
        <f>E18+F18</f>
        <v>121000000</v>
      </c>
      <c r="E18" s="82">
        <v>121000000</v>
      </c>
      <c r="F18" s="82"/>
      <c r="G18" s="81">
        <f>H18+I18</f>
        <v>12523200.067</v>
      </c>
      <c r="H18" s="82">
        <v>12523200.067</v>
      </c>
      <c r="I18" s="82"/>
      <c r="J18" s="83">
        <f>G18/D18</f>
        <v>0.10349752121487603</v>
      </c>
      <c r="K18" s="83">
        <f>H18/E18</f>
        <v>0.10349752121487603</v>
      </c>
      <c r="L18" s="83"/>
      <c r="M18" s="81">
        <f>N18+O18</f>
        <v>9044123.0109999999</v>
      </c>
      <c r="N18" s="82">
        <v>9044123.0109999999</v>
      </c>
      <c r="O18" s="82"/>
      <c r="P18" s="83">
        <f>G18/M18</f>
        <v>1.3846782105648652</v>
      </c>
      <c r="Q18" s="83">
        <f>H18/N18</f>
        <v>1.3846782105648652</v>
      </c>
      <c r="R18" s="83"/>
    </row>
    <row r="19" spans="3:18" hidden="1" x14ac:dyDescent="0.25">
      <c r="C19" s="84"/>
      <c r="D19" s="85"/>
      <c r="E19" s="85"/>
      <c r="F19" s="85"/>
      <c r="G19" s="85"/>
      <c r="H19" s="85"/>
      <c r="I19" s="85"/>
      <c r="J19" s="86"/>
      <c r="K19" s="86"/>
      <c r="L19" s="86"/>
      <c r="M19" s="85"/>
      <c r="N19" s="85"/>
      <c r="O19" s="85"/>
      <c r="P19" s="86"/>
      <c r="Q19" s="87"/>
    </row>
    <row r="20" spans="3:18" hidden="1" x14ac:dyDescent="0.25">
      <c r="C20" s="84"/>
      <c r="D20" s="85"/>
      <c r="E20" s="85"/>
      <c r="F20" s="85"/>
      <c r="G20" s="85"/>
      <c r="H20" s="85"/>
      <c r="I20" s="85"/>
      <c r="J20" s="86"/>
      <c r="K20" s="86"/>
      <c r="L20" s="86"/>
      <c r="M20" s="85"/>
      <c r="N20" s="85"/>
      <c r="O20" s="85"/>
      <c r="P20" s="86"/>
      <c r="Q20" s="87"/>
    </row>
    <row r="21" spans="3:18" hidden="1" x14ac:dyDescent="0.25">
      <c r="C21" s="194" t="s">
        <v>84</v>
      </c>
      <c r="D21" s="194"/>
      <c r="E21" s="194"/>
      <c r="F21" s="194"/>
      <c r="G21" s="194"/>
      <c r="H21" s="194"/>
      <c r="I21" s="194"/>
      <c r="J21" s="194"/>
      <c r="K21" s="194"/>
      <c r="L21" s="194"/>
      <c r="M21" s="194"/>
      <c r="N21" s="194"/>
      <c r="O21" s="194"/>
      <c r="P21" s="194"/>
      <c r="Q21" s="194"/>
      <c r="R21" s="194"/>
    </row>
    <row r="22" spans="3:18" hidden="1" x14ac:dyDescent="0.25">
      <c r="C22" s="194" t="s">
        <v>103</v>
      </c>
      <c r="D22" s="194"/>
      <c r="E22" s="194"/>
      <c r="F22" s="194"/>
      <c r="G22" s="194"/>
      <c r="H22" s="194"/>
      <c r="I22" s="194"/>
      <c r="J22" s="194"/>
      <c r="K22" s="194"/>
      <c r="L22" s="194"/>
      <c r="M22" s="194"/>
      <c r="N22" s="194"/>
      <c r="O22" s="194"/>
      <c r="P22" s="194"/>
      <c r="Q22" s="194"/>
      <c r="R22" s="194"/>
    </row>
    <row r="23" spans="3:18" hidden="1" x14ac:dyDescent="0.25">
      <c r="C23" s="75"/>
      <c r="D23" s="75"/>
      <c r="E23" s="75"/>
      <c r="F23" s="75"/>
      <c r="G23" s="76"/>
      <c r="H23" s="75"/>
      <c r="I23" s="75"/>
      <c r="J23" s="75"/>
      <c r="K23" s="75"/>
      <c r="L23" s="75"/>
      <c r="M23" s="75"/>
      <c r="N23" s="75"/>
      <c r="O23" s="75"/>
      <c r="P23" s="75"/>
      <c r="Q23" s="77"/>
    </row>
    <row r="24" spans="3:18" hidden="1" x14ac:dyDescent="0.25">
      <c r="C24" s="195" t="s">
        <v>104</v>
      </c>
      <c r="D24" s="197" t="s">
        <v>87</v>
      </c>
      <c r="E24" s="198"/>
      <c r="F24" s="198"/>
      <c r="G24" s="198"/>
      <c r="H24" s="198"/>
      <c r="I24" s="198"/>
      <c r="J24" s="198"/>
      <c r="K24" s="198"/>
      <c r="L24" s="199"/>
      <c r="M24" s="195" t="s">
        <v>88</v>
      </c>
      <c r="N24" s="200" t="s">
        <v>89</v>
      </c>
      <c r="O24" s="201"/>
      <c r="P24" s="78" t="s">
        <v>90</v>
      </c>
      <c r="Q24" s="79"/>
      <c r="R24" s="79"/>
    </row>
    <row r="25" spans="3:18" ht="15.75" hidden="1" customHeight="1" x14ac:dyDescent="0.25">
      <c r="C25" s="196"/>
      <c r="D25" s="195" t="s">
        <v>91</v>
      </c>
      <c r="E25" s="205" t="s">
        <v>89</v>
      </c>
      <c r="F25" s="206"/>
      <c r="G25" s="196" t="s">
        <v>92</v>
      </c>
      <c r="H25" s="205" t="s">
        <v>89</v>
      </c>
      <c r="I25" s="206"/>
      <c r="J25" s="196" t="s">
        <v>93</v>
      </c>
      <c r="K25" s="205" t="s">
        <v>89</v>
      </c>
      <c r="L25" s="206"/>
      <c r="M25" s="196"/>
      <c r="N25" s="202"/>
      <c r="O25" s="203"/>
      <c r="P25" s="195" t="s">
        <v>94</v>
      </c>
      <c r="Q25" s="195" t="s">
        <v>95</v>
      </c>
      <c r="R25" s="195" t="s">
        <v>105</v>
      </c>
    </row>
    <row r="26" spans="3:18" ht="63" hidden="1" customHeight="1" x14ac:dyDescent="0.25">
      <c r="C26" s="196"/>
      <c r="D26" s="204"/>
      <c r="E26" s="80" t="s">
        <v>97</v>
      </c>
      <c r="F26" s="80" t="s">
        <v>106</v>
      </c>
      <c r="G26" s="196"/>
      <c r="H26" s="80" t="s">
        <v>97</v>
      </c>
      <c r="I26" s="80" t="s">
        <v>106</v>
      </c>
      <c r="J26" s="196"/>
      <c r="K26" s="80" t="s">
        <v>99</v>
      </c>
      <c r="L26" s="80" t="s">
        <v>100</v>
      </c>
      <c r="M26" s="196"/>
      <c r="N26" s="80" t="s">
        <v>97</v>
      </c>
      <c r="O26" s="80" t="s">
        <v>106</v>
      </c>
      <c r="P26" s="204"/>
      <c r="Q26" s="204"/>
      <c r="R26" s="204"/>
    </row>
    <row r="27" spans="3:18" hidden="1" x14ac:dyDescent="0.25">
      <c r="C27" s="78">
        <v>1</v>
      </c>
      <c r="D27" s="78">
        <v>2</v>
      </c>
      <c r="E27" s="78">
        <v>3</v>
      </c>
      <c r="F27" s="78">
        <v>4</v>
      </c>
      <c r="G27" s="78">
        <v>8</v>
      </c>
      <c r="H27" s="78">
        <v>9</v>
      </c>
      <c r="I27" s="78">
        <v>10</v>
      </c>
      <c r="J27" s="78">
        <v>14</v>
      </c>
      <c r="K27" s="78">
        <v>15</v>
      </c>
      <c r="L27" s="78">
        <v>16</v>
      </c>
      <c r="M27" s="78">
        <v>17</v>
      </c>
      <c r="N27" s="78">
        <v>18</v>
      </c>
      <c r="O27" s="78">
        <v>19</v>
      </c>
      <c r="P27" s="78">
        <v>20</v>
      </c>
      <c r="Q27" s="78">
        <v>21</v>
      </c>
      <c r="R27" s="78">
        <v>22</v>
      </c>
    </row>
    <row r="28" spans="3:18" ht="31.5" hidden="1" x14ac:dyDescent="0.25">
      <c r="C28" s="90" t="s">
        <v>107</v>
      </c>
      <c r="D28" s="91">
        <f>E28+F28</f>
        <v>121000000</v>
      </c>
      <c r="E28" s="92">
        <v>121000000</v>
      </c>
      <c r="F28" s="82"/>
      <c r="G28" s="81">
        <f>H28+I28</f>
        <v>80438057.517000005</v>
      </c>
      <c r="H28" s="82">
        <v>80438057.517000005</v>
      </c>
      <c r="I28" s="82"/>
      <c r="J28" s="83">
        <f>G28/D28</f>
        <v>0.66477733485123969</v>
      </c>
      <c r="K28" s="83">
        <f>H28/E28</f>
        <v>0.66477733485123969</v>
      </c>
      <c r="L28" s="83"/>
      <c r="M28" s="81">
        <f>N28+O28</f>
        <v>83887116.353</v>
      </c>
      <c r="N28" s="82">
        <v>83887116.353</v>
      </c>
      <c r="O28" s="82"/>
      <c r="P28" s="83">
        <f>G28/M28</f>
        <v>0.95888452260671075</v>
      </c>
      <c r="Q28" s="83">
        <f>H28/N28</f>
        <v>0.95888452260671075</v>
      </c>
      <c r="R28" s="83"/>
    </row>
    <row r="29" spans="3:18" hidden="1" x14ac:dyDescent="0.25">
      <c r="C29" s="84"/>
      <c r="D29" s="85"/>
      <c r="E29" s="85"/>
      <c r="F29" s="85"/>
      <c r="G29" s="85"/>
      <c r="I29" s="85"/>
      <c r="J29" s="86"/>
      <c r="K29" s="86"/>
      <c r="L29" s="86"/>
      <c r="M29" s="85"/>
      <c r="N29" s="85"/>
      <c r="O29" s="85"/>
      <c r="P29" s="86"/>
      <c r="Q29" s="87"/>
    </row>
    <row r="30" spans="3:18" hidden="1" x14ac:dyDescent="0.25">
      <c r="C30" s="84"/>
      <c r="D30" s="85"/>
      <c r="E30" s="85"/>
      <c r="F30" s="85"/>
      <c r="G30" s="85"/>
      <c r="I30" s="85"/>
      <c r="J30" s="86"/>
      <c r="K30" s="86"/>
      <c r="L30" s="86"/>
      <c r="M30" s="85"/>
      <c r="N30" s="85"/>
      <c r="O30" s="85"/>
      <c r="P30" s="86"/>
      <c r="Q30" s="87"/>
    </row>
    <row r="31" spans="3:18" hidden="1" x14ac:dyDescent="0.25">
      <c r="C31" s="84"/>
      <c r="D31" s="85"/>
      <c r="E31" s="85"/>
      <c r="F31" s="85"/>
      <c r="G31" s="85"/>
      <c r="H31" s="85"/>
      <c r="I31" s="85"/>
      <c r="J31" s="86"/>
      <c r="K31" s="86"/>
      <c r="L31" s="86"/>
      <c r="M31" s="85"/>
      <c r="N31" s="85"/>
      <c r="O31" s="85"/>
      <c r="P31" s="86"/>
      <c r="Q31" s="87"/>
    </row>
    <row r="32" spans="3:18" ht="15.75" hidden="1" customHeight="1" x14ac:dyDescent="0.25">
      <c r="C32" s="84"/>
      <c r="D32" s="93"/>
      <c r="E32" s="207" t="s">
        <v>108</v>
      </c>
      <c r="F32" s="207"/>
      <c r="G32" s="85"/>
      <c r="H32" s="94"/>
      <c r="I32" s="85"/>
      <c r="J32" s="86"/>
      <c r="K32" s="86"/>
      <c r="L32" s="86"/>
      <c r="M32" s="85"/>
      <c r="N32" s="85"/>
      <c r="O32" s="85"/>
      <c r="P32" s="86"/>
      <c r="Q32" s="87"/>
    </row>
    <row r="33" spans="3:18" hidden="1" x14ac:dyDescent="0.25">
      <c r="C33" s="89"/>
      <c r="D33" s="89"/>
      <c r="E33" s="95"/>
      <c r="F33" s="95"/>
      <c r="G33" s="89"/>
      <c r="H33" s="89"/>
      <c r="I33" s="89"/>
      <c r="J33" s="89"/>
      <c r="K33" s="89"/>
      <c r="L33" s="89"/>
      <c r="M33" s="89"/>
      <c r="N33" s="89"/>
      <c r="O33" s="89"/>
      <c r="P33" s="89"/>
      <c r="Q33" s="89"/>
    </row>
    <row r="34" spans="3:18" hidden="1" x14ac:dyDescent="0.25">
      <c r="C34" s="89"/>
      <c r="D34" s="89"/>
      <c r="E34" s="95"/>
      <c r="F34" s="95"/>
      <c r="G34" s="89"/>
      <c r="H34" s="96"/>
      <c r="I34" s="89"/>
      <c r="J34" s="89"/>
      <c r="K34" s="89"/>
      <c r="L34" s="89"/>
      <c r="M34" s="89"/>
      <c r="N34" s="89"/>
      <c r="O34" s="89"/>
      <c r="P34" s="89"/>
      <c r="Q34" s="89"/>
    </row>
    <row r="35" spans="3:18" ht="15.75" hidden="1" customHeight="1" x14ac:dyDescent="0.25">
      <c r="C35" s="89"/>
      <c r="D35" s="89"/>
      <c r="E35" s="207" t="s">
        <v>109</v>
      </c>
      <c r="F35" s="207"/>
      <c r="G35" s="89"/>
      <c r="H35" s="89"/>
      <c r="I35" s="89"/>
      <c r="J35" s="89"/>
      <c r="K35" s="89"/>
      <c r="L35" s="89"/>
      <c r="M35" s="89"/>
      <c r="N35" s="89"/>
      <c r="O35" s="89"/>
      <c r="P35" s="89"/>
      <c r="Q35" s="89"/>
    </row>
    <row r="36" spans="3:18" hidden="1" x14ac:dyDescent="0.25"/>
    <row r="37" spans="3:18" hidden="1" x14ac:dyDescent="0.25"/>
    <row r="38" spans="3:18" hidden="1" x14ac:dyDescent="0.25"/>
    <row r="39" spans="3:18" hidden="1" x14ac:dyDescent="0.25"/>
    <row r="40" spans="3:18" hidden="1" x14ac:dyDescent="0.25">
      <c r="C40" s="194" t="s">
        <v>84</v>
      </c>
      <c r="D40" s="194"/>
      <c r="E40" s="194"/>
      <c r="F40" s="194"/>
      <c r="G40" s="194"/>
      <c r="H40" s="194"/>
      <c r="I40" s="194"/>
      <c r="J40" s="194"/>
      <c r="K40" s="194"/>
      <c r="L40" s="194"/>
      <c r="M40" s="194"/>
      <c r="N40" s="194"/>
      <c r="O40" s="194"/>
      <c r="P40" s="194"/>
      <c r="Q40" s="194"/>
      <c r="R40" s="194"/>
    </row>
    <row r="41" spans="3:18" hidden="1" x14ac:dyDescent="0.25">
      <c r="C41" s="194" t="s">
        <v>110</v>
      </c>
      <c r="D41" s="194"/>
      <c r="E41" s="194"/>
      <c r="F41" s="194"/>
      <c r="G41" s="194"/>
      <c r="H41" s="194"/>
      <c r="I41" s="194"/>
      <c r="J41" s="194"/>
      <c r="K41" s="194"/>
      <c r="L41" s="194"/>
      <c r="M41" s="194"/>
      <c r="N41" s="194"/>
      <c r="O41" s="194"/>
      <c r="P41" s="194"/>
      <c r="Q41" s="194"/>
      <c r="R41" s="194"/>
    </row>
    <row r="42" spans="3:18" hidden="1" x14ac:dyDescent="0.25">
      <c r="C42" s="75"/>
      <c r="D42" s="75"/>
      <c r="E42" s="75"/>
      <c r="F42" s="75"/>
      <c r="G42" s="76"/>
      <c r="H42" s="75"/>
      <c r="I42" s="75"/>
      <c r="J42" s="75"/>
      <c r="K42" s="75"/>
      <c r="L42" s="75"/>
      <c r="M42" s="75"/>
      <c r="N42" s="75"/>
      <c r="O42" s="75"/>
      <c r="P42" s="75"/>
      <c r="Q42" s="77"/>
    </row>
    <row r="43" spans="3:18" hidden="1" x14ac:dyDescent="0.25">
      <c r="C43" s="195" t="s">
        <v>104</v>
      </c>
      <c r="D43" s="197" t="s">
        <v>87</v>
      </c>
      <c r="E43" s="198"/>
      <c r="F43" s="198"/>
      <c r="G43" s="198"/>
      <c r="H43" s="198"/>
      <c r="I43" s="198"/>
      <c r="J43" s="198"/>
      <c r="K43" s="198"/>
      <c r="L43" s="199"/>
      <c r="M43" s="195" t="s">
        <v>88</v>
      </c>
      <c r="N43" s="200" t="s">
        <v>89</v>
      </c>
      <c r="O43" s="201"/>
      <c r="P43" s="78" t="s">
        <v>90</v>
      </c>
      <c r="Q43" s="79"/>
      <c r="R43" s="79"/>
    </row>
    <row r="44" spans="3:18" ht="15.75" hidden="1" customHeight="1" x14ac:dyDescent="0.25">
      <c r="C44" s="196"/>
      <c r="D44" s="195" t="s">
        <v>91</v>
      </c>
      <c r="E44" s="205" t="s">
        <v>89</v>
      </c>
      <c r="F44" s="206"/>
      <c r="G44" s="196" t="s">
        <v>92</v>
      </c>
      <c r="H44" s="205" t="s">
        <v>89</v>
      </c>
      <c r="I44" s="206"/>
      <c r="J44" s="196" t="s">
        <v>93</v>
      </c>
      <c r="K44" s="205" t="s">
        <v>89</v>
      </c>
      <c r="L44" s="206"/>
      <c r="M44" s="196"/>
      <c r="N44" s="202"/>
      <c r="O44" s="203"/>
      <c r="P44" s="195" t="s">
        <v>94</v>
      </c>
      <c r="Q44" s="195" t="s">
        <v>95</v>
      </c>
      <c r="R44" s="195" t="s">
        <v>105</v>
      </c>
    </row>
    <row r="45" spans="3:18" ht="63" hidden="1" customHeight="1" x14ac:dyDescent="0.25">
      <c r="C45" s="196"/>
      <c r="D45" s="204"/>
      <c r="E45" s="80" t="s">
        <v>97</v>
      </c>
      <c r="F45" s="80" t="s">
        <v>106</v>
      </c>
      <c r="G45" s="196"/>
      <c r="H45" s="80" t="s">
        <v>97</v>
      </c>
      <c r="I45" s="80" t="s">
        <v>106</v>
      </c>
      <c r="J45" s="196"/>
      <c r="K45" s="80" t="s">
        <v>99</v>
      </c>
      <c r="L45" s="80" t="s">
        <v>100</v>
      </c>
      <c r="M45" s="196"/>
      <c r="N45" s="80" t="s">
        <v>97</v>
      </c>
      <c r="O45" s="80" t="s">
        <v>106</v>
      </c>
      <c r="P45" s="204"/>
      <c r="Q45" s="204"/>
      <c r="R45" s="204"/>
    </row>
    <row r="46" spans="3:18" hidden="1" x14ac:dyDescent="0.25">
      <c r="C46" s="78">
        <v>1</v>
      </c>
      <c r="D46" s="78">
        <v>2</v>
      </c>
      <c r="E46" s="78">
        <v>3</v>
      </c>
      <c r="F46" s="78">
        <v>4</v>
      </c>
      <c r="G46" s="78">
        <v>8</v>
      </c>
      <c r="H46" s="78">
        <v>9</v>
      </c>
      <c r="I46" s="78">
        <v>10</v>
      </c>
      <c r="J46" s="78">
        <v>14</v>
      </c>
      <c r="K46" s="78">
        <v>15</v>
      </c>
      <c r="L46" s="78">
        <v>16</v>
      </c>
      <c r="M46" s="78">
        <v>17</v>
      </c>
      <c r="N46" s="78">
        <v>18</v>
      </c>
      <c r="O46" s="78">
        <v>19</v>
      </c>
      <c r="P46" s="78">
        <v>20</v>
      </c>
      <c r="Q46" s="78">
        <v>21</v>
      </c>
      <c r="R46" s="78">
        <v>22</v>
      </c>
    </row>
    <row r="47" spans="3:18" ht="31.5" hidden="1" x14ac:dyDescent="0.25">
      <c r="C47" s="90" t="s">
        <v>107</v>
      </c>
      <c r="D47" s="91">
        <f>E47+F47</f>
        <v>121000000</v>
      </c>
      <c r="E47" s="92">
        <v>121000000</v>
      </c>
      <c r="F47" s="82"/>
      <c r="G47" s="81">
        <f>H47+I47</f>
        <v>95591015.637000009</v>
      </c>
      <c r="H47" s="82">
        <v>95591015.637000009</v>
      </c>
      <c r="I47" s="82"/>
      <c r="J47" s="83">
        <f>G47/D47</f>
        <v>0.79000839369421494</v>
      </c>
      <c r="K47" s="83">
        <f>H47/E47</f>
        <v>0.79000839369421494</v>
      </c>
      <c r="L47" s="83"/>
      <c r="M47" s="81">
        <f>N47+O47</f>
        <v>94149127.996000007</v>
      </c>
      <c r="N47" s="82">
        <v>94149127.996000007</v>
      </c>
      <c r="O47" s="82"/>
      <c r="P47" s="83">
        <f>G47/M47</f>
        <v>1.0153149335707206</v>
      </c>
      <c r="Q47" s="83">
        <f>H47/N47</f>
        <v>1.0153149335707206</v>
      </c>
      <c r="R47" s="83"/>
    </row>
    <row r="48" spans="3:18" hidden="1" x14ac:dyDescent="0.25">
      <c r="C48" s="84"/>
      <c r="D48" s="85"/>
      <c r="E48" s="85"/>
      <c r="F48" s="85"/>
      <c r="G48" s="85"/>
      <c r="I48" s="85"/>
      <c r="J48" s="86"/>
      <c r="K48" s="86"/>
      <c r="L48" s="86"/>
      <c r="M48" s="85"/>
      <c r="N48" s="85"/>
      <c r="O48" s="85"/>
      <c r="P48" s="86"/>
      <c r="Q48" s="87"/>
    </row>
    <row r="49" spans="1:18" hidden="1" x14ac:dyDescent="0.25">
      <c r="C49" s="84"/>
      <c r="D49" s="85"/>
      <c r="E49" s="85"/>
      <c r="F49" s="85"/>
      <c r="G49" s="85"/>
      <c r="I49" s="85"/>
      <c r="J49" s="86"/>
      <c r="K49" s="86"/>
      <c r="L49" s="86"/>
      <c r="M49" s="85"/>
      <c r="N49" s="85"/>
      <c r="O49" s="85"/>
      <c r="P49" s="86"/>
      <c r="Q49" s="87"/>
    </row>
    <row r="50" spans="1:18" hidden="1" x14ac:dyDescent="0.25">
      <c r="C50" s="84"/>
      <c r="D50" s="85"/>
      <c r="E50" s="85"/>
      <c r="F50" s="85"/>
      <c r="G50" s="85"/>
      <c r="H50" s="85"/>
      <c r="I50" s="85"/>
      <c r="J50" s="86"/>
      <c r="K50" s="86"/>
      <c r="L50" s="86"/>
      <c r="M50" s="85"/>
      <c r="N50" s="85"/>
      <c r="O50" s="85"/>
      <c r="P50" s="86"/>
      <c r="Q50" s="87"/>
    </row>
    <row r="51" spans="1:18" ht="15.75" hidden="1" customHeight="1" x14ac:dyDescent="0.25">
      <c r="C51" s="84"/>
      <c r="D51" s="93"/>
      <c r="E51" s="207" t="s">
        <v>108</v>
      </c>
      <c r="F51" s="207"/>
      <c r="G51" s="85"/>
      <c r="H51" s="94"/>
      <c r="I51" s="85"/>
      <c r="J51" s="86"/>
      <c r="K51" s="86"/>
      <c r="L51" s="86"/>
      <c r="M51" s="85"/>
      <c r="N51" s="85"/>
      <c r="O51" s="85"/>
      <c r="P51" s="86"/>
      <c r="Q51" s="87"/>
    </row>
    <row r="52" spans="1:18" hidden="1" x14ac:dyDescent="0.25">
      <c r="C52" s="89"/>
      <c r="D52" s="89"/>
      <c r="E52" s="95"/>
      <c r="F52" s="95"/>
      <c r="G52" s="89"/>
      <c r="H52" s="89"/>
      <c r="I52" s="89"/>
      <c r="J52" s="89"/>
      <c r="K52" s="89"/>
      <c r="L52" s="89"/>
      <c r="M52" s="89"/>
      <c r="N52" s="89"/>
      <c r="O52" s="89"/>
      <c r="P52" s="89"/>
      <c r="Q52" s="89"/>
    </row>
    <row r="53" spans="1:18" hidden="1" x14ac:dyDescent="0.25">
      <c r="C53" s="89"/>
      <c r="D53" s="89"/>
      <c r="E53" s="95"/>
      <c r="F53" s="95"/>
      <c r="G53" s="89"/>
      <c r="H53" s="96"/>
      <c r="I53" s="89"/>
      <c r="J53" s="89"/>
      <c r="K53" s="89"/>
      <c r="L53" s="89"/>
      <c r="M53" s="89"/>
      <c r="N53" s="89"/>
      <c r="O53" s="89"/>
      <c r="P53" s="89"/>
      <c r="Q53" s="89"/>
    </row>
    <row r="54" spans="1:18" ht="15.75" hidden="1" customHeight="1" x14ac:dyDescent="0.25">
      <c r="C54" s="89"/>
      <c r="D54" s="89"/>
      <c r="E54" s="207" t="s">
        <v>109</v>
      </c>
      <c r="F54" s="207"/>
      <c r="G54" s="89"/>
      <c r="H54" s="89"/>
      <c r="I54" s="89"/>
      <c r="J54" s="89"/>
      <c r="K54" s="89"/>
      <c r="L54" s="89"/>
      <c r="M54" s="89"/>
      <c r="N54" s="89"/>
      <c r="O54" s="89"/>
      <c r="P54" s="89"/>
      <c r="Q54" s="89"/>
    </row>
    <row r="55" spans="1:18" x14ac:dyDescent="0.25">
      <c r="Q55" s="186" t="s">
        <v>111</v>
      </c>
      <c r="R55" s="186"/>
    </row>
    <row r="57" spans="1:18" x14ac:dyDescent="0.25">
      <c r="C57" s="215" t="s">
        <v>395</v>
      </c>
      <c r="D57" s="194"/>
      <c r="E57" s="194"/>
      <c r="F57" s="194"/>
      <c r="G57" s="194"/>
      <c r="H57" s="194"/>
      <c r="I57" s="194"/>
      <c r="J57" s="194"/>
      <c r="K57" s="194"/>
      <c r="L57" s="194"/>
      <c r="M57" s="194"/>
      <c r="N57" s="194"/>
      <c r="O57" s="194"/>
      <c r="P57" s="194"/>
      <c r="Q57" s="194"/>
      <c r="R57" s="194"/>
    </row>
    <row r="58" spans="1:18" x14ac:dyDescent="0.25">
      <c r="C58" s="194"/>
      <c r="D58" s="194"/>
      <c r="E58" s="194"/>
      <c r="F58" s="194"/>
      <c r="G58" s="194"/>
      <c r="H58" s="194"/>
      <c r="I58" s="194"/>
      <c r="J58" s="194"/>
      <c r="K58" s="194"/>
      <c r="L58" s="194"/>
      <c r="M58" s="194"/>
      <c r="N58" s="194"/>
      <c r="O58" s="194"/>
      <c r="P58" s="194"/>
      <c r="Q58" s="194"/>
      <c r="R58" s="194"/>
    </row>
    <row r="59" spans="1:18" x14ac:dyDescent="0.25">
      <c r="C59" s="194"/>
      <c r="D59" s="194"/>
      <c r="E59" s="194"/>
      <c r="F59" s="194"/>
      <c r="G59" s="194"/>
      <c r="H59" s="194"/>
      <c r="I59" s="194"/>
      <c r="J59" s="194"/>
      <c r="K59" s="194"/>
      <c r="L59" s="194"/>
      <c r="M59" s="194"/>
      <c r="N59" s="194"/>
      <c r="O59" s="194"/>
      <c r="P59" s="194"/>
      <c r="Q59" s="77"/>
      <c r="R59" s="77"/>
    </row>
    <row r="60" spans="1:18" x14ac:dyDescent="0.25">
      <c r="C60" s="75"/>
      <c r="D60" s="75"/>
      <c r="E60" s="75"/>
      <c r="F60" s="75"/>
      <c r="G60" s="76"/>
      <c r="H60" s="75"/>
      <c r="I60" s="75"/>
      <c r="J60" s="75"/>
      <c r="K60" s="75"/>
      <c r="L60" s="75"/>
      <c r="M60" s="75"/>
      <c r="N60" s="75"/>
      <c r="O60" s="75"/>
      <c r="P60" s="75"/>
      <c r="Q60" s="77"/>
    </row>
    <row r="61" spans="1:18" ht="15.75" customHeight="1" x14ac:dyDescent="0.25">
      <c r="A61" s="208" t="s">
        <v>112</v>
      </c>
      <c r="B61" s="208" t="s">
        <v>113</v>
      </c>
      <c r="C61" s="208" t="s">
        <v>114</v>
      </c>
      <c r="D61" s="208" t="s">
        <v>396</v>
      </c>
      <c r="E61" s="208"/>
      <c r="F61" s="208"/>
      <c r="G61" s="208"/>
      <c r="H61" s="208"/>
      <c r="I61" s="208"/>
      <c r="J61" s="208"/>
      <c r="K61" s="208"/>
      <c r="L61" s="208"/>
      <c r="M61" s="209" t="s">
        <v>397</v>
      </c>
      <c r="N61" s="210"/>
      <c r="O61" s="211"/>
      <c r="P61" s="212" t="s">
        <v>54</v>
      </c>
      <c r="Q61" s="212"/>
      <c r="R61" s="212"/>
    </row>
    <row r="62" spans="1:18" ht="15.75" customHeight="1" x14ac:dyDescent="0.25">
      <c r="A62" s="208"/>
      <c r="B62" s="208"/>
      <c r="C62" s="208"/>
      <c r="D62" s="208" t="s">
        <v>115</v>
      </c>
      <c r="E62" s="212" t="s">
        <v>53</v>
      </c>
      <c r="F62" s="212"/>
      <c r="G62" s="208" t="s">
        <v>116</v>
      </c>
      <c r="H62" s="212" t="s">
        <v>53</v>
      </c>
      <c r="I62" s="212"/>
      <c r="J62" s="208" t="s">
        <v>117</v>
      </c>
      <c r="K62" s="212" t="s">
        <v>53</v>
      </c>
      <c r="L62" s="212"/>
      <c r="M62" s="213" t="s">
        <v>115</v>
      </c>
      <c r="N62" s="209" t="s">
        <v>53</v>
      </c>
      <c r="O62" s="211"/>
      <c r="P62" s="208" t="s">
        <v>118</v>
      </c>
      <c r="Q62" s="208" t="s">
        <v>119</v>
      </c>
      <c r="R62" s="208" t="s">
        <v>120</v>
      </c>
    </row>
    <row r="63" spans="1:18" ht="78.75" x14ac:dyDescent="0.25">
      <c r="A63" s="208"/>
      <c r="B63" s="208"/>
      <c r="C63" s="208"/>
      <c r="D63" s="208"/>
      <c r="E63" s="97" t="s">
        <v>63</v>
      </c>
      <c r="F63" s="97" t="s">
        <v>120</v>
      </c>
      <c r="G63" s="208"/>
      <c r="H63" s="97" t="s">
        <v>63</v>
      </c>
      <c r="I63" s="97" t="s">
        <v>120</v>
      </c>
      <c r="J63" s="208"/>
      <c r="K63" s="97" t="s">
        <v>121</v>
      </c>
      <c r="L63" s="97" t="s">
        <v>122</v>
      </c>
      <c r="M63" s="214"/>
      <c r="N63" s="97" t="s">
        <v>63</v>
      </c>
      <c r="O63" s="97" t="s">
        <v>120</v>
      </c>
      <c r="P63" s="208"/>
      <c r="Q63" s="208"/>
      <c r="R63" s="208"/>
    </row>
    <row r="64" spans="1:18" x14ac:dyDescent="0.25">
      <c r="A64" s="78">
        <v>1</v>
      </c>
      <c r="B64" s="78">
        <v>2</v>
      </c>
      <c r="C64" s="78">
        <v>3</v>
      </c>
      <c r="D64" s="78">
        <v>4</v>
      </c>
      <c r="E64" s="78">
        <v>5</v>
      </c>
      <c r="F64" s="78">
        <v>6</v>
      </c>
      <c r="G64" s="78">
        <v>7</v>
      </c>
      <c r="H64" s="78">
        <v>8</v>
      </c>
      <c r="I64" s="78">
        <v>9</v>
      </c>
      <c r="J64" s="78">
        <v>10</v>
      </c>
      <c r="K64" s="78">
        <v>11</v>
      </c>
      <c r="L64" s="78">
        <v>12</v>
      </c>
      <c r="M64" s="78">
        <v>13</v>
      </c>
      <c r="N64" s="78">
        <v>14</v>
      </c>
      <c r="O64" s="78">
        <v>15</v>
      </c>
      <c r="P64" s="78">
        <v>16</v>
      </c>
      <c r="Q64" s="78">
        <v>17</v>
      </c>
      <c r="R64" s="78">
        <v>18</v>
      </c>
    </row>
    <row r="65" spans="1:18" ht="31.5" x14ac:dyDescent="0.25">
      <c r="A65" s="90">
        <v>1</v>
      </c>
      <c r="B65" s="90" t="s">
        <v>123</v>
      </c>
      <c r="C65" s="90" t="s">
        <v>124</v>
      </c>
      <c r="D65" s="91">
        <f>E65+F65</f>
        <v>131978603.023029</v>
      </c>
      <c r="E65" s="92">
        <v>131978603.023029</v>
      </c>
      <c r="F65" s="82"/>
      <c r="G65" s="91">
        <f>H65+I65</f>
        <v>109714577.874</v>
      </c>
      <c r="H65" s="92">
        <f>'1 ТЭП (1-жадвал)'!F7</f>
        <v>109714577.874</v>
      </c>
      <c r="I65" s="82"/>
      <c r="J65" s="98">
        <f>G65/D65</f>
        <v>0.83130579776523217</v>
      </c>
      <c r="K65" s="98">
        <f>H65/E65</f>
        <v>0.83130579776523217</v>
      </c>
      <c r="L65" s="83"/>
      <c r="M65" s="91">
        <f>N65+O65</f>
        <v>52555191.649999999</v>
      </c>
      <c r="N65" s="92">
        <f>'1 ТЭП (1-жадвал)'!D7</f>
        <v>52555191.649999999</v>
      </c>
      <c r="O65" s="82"/>
      <c r="P65" s="83">
        <f>G65/M65</f>
        <v>2.0876068458595376</v>
      </c>
      <c r="Q65" s="83">
        <f>H65/N65</f>
        <v>2.0876068458595376</v>
      </c>
      <c r="R65" s="83"/>
    </row>
    <row r="66" spans="1:18" x14ac:dyDescent="0.25">
      <c r="C66" s="84"/>
      <c r="D66" s="85"/>
      <c r="E66" s="85"/>
      <c r="F66" s="85"/>
      <c r="G66" s="85"/>
      <c r="I66" s="85"/>
      <c r="J66" s="86"/>
      <c r="K66" s="86"/>
      <c r="L66" s="86"/>
      <c r="M66" s="85"/>
      <c r="N66" s="85"/>
      <c r="O66" s="85"/>
      <c r="P66" s="86"/>
      <c r="Q66" s="87"/>
    </row>
    <row r="67" spans="1:18" ht="29.25" customHeight="1" x14ac:dyDescent="0.25">
      <c r="C67" s="84"/>
      <c r="D67" s="85"/>
      <c r="E67" s="85"/>
      <c r="F67" s="85"/>
      <c r="G67" s="85"/>
      <c r="I67" s="85"/>
      <c r="J67" s="86"/>
      <c r="K67" s="86"/>
      <c r="L67" s="86"/>
      <c r="M67" s="85"/>
      <c r="N67" s="85"/>
      <c r="O67" s="85"/>
      <c r="P67" s="86"/>
      <c r="Q67" s="87"/>
    </row>
    <row r="68" spans="1:18" x14ac:dyDescent="0.25">
      <c r="C68" s="84"/>
      <c r="D68" s="85"/>
      <c r="E68" s="85"/>
      <c r="F68" s="85"/>
      <c r="G68" s="85"/>
      <c r="H68" s="85"/>
      <c r="I68" s="85"/>
      <c r="J68" s="86"/>
      <c r="K68" s="86"/>
      <c r="L68" s="86"/>
      <c r="M68" s="85"/>
      <c r="N68" s="85"/>
      <c r="O68" s="85"/>
      <c r="P68" s="86"/>
      <c r="Q68" s="87"/>
    </row>
    <row r="69" spans="1:18" ht="15.75" customHeight="1" x14ac:dyDescent="0.25">
      <c r="C69" s="84"/>
      <c r="D69" s="93"/>
      <c r="E69" s="99"/>
      <c r="F69" s="99" t="s">
        <v>125</v>
      </c>
      <c r="G69" s="93"/>
      <c r="H69" s="85"/>
      <c r="I69" s="94"/>
      <c r="J69" s="85"/>
      <c r="K69" s="86"/>
      <c r="M69" s="100" t="s">
        <v>126</v>
      </c>
      <c r="N69" s="100"/>
      <c r="O69" s="85"/>
      <c r="P69" s="86"/>
      <c r="Q69" s="87"/>
    </row>
    <row r="70" spans="1:18" ht="22.5" customHeight="1" x14ac:dyDescent="0.25">
      <c r="C70" s="89"/>
      <c r="D70" s="89"/>
      <c r="E70" s="95"/>
      <c r="F70" s="95"/>
      <c r="G70" s="95"/>
      <c r="H70" s="89"/>
      <c r="I70" s="89"/>
      <c r="J70" s="89"/>
      <c r="K70" s="89"/>
      <c r="M70" s="101"/>
      <c r="N70" s="101"/>
      <c r="O70" s="89"/>
      <c r="P70" s="89"/>
      <c r="Q70" s="89"/>
    </row>
    <row r="71" spans="1:18" ht="22.5" customHeight="1" x14ac:dyDescent="0.25">
      <c r="C71" s="89"/>
      <c r="D71" s="89"/>
      <c r="E71" s="95"/>
      <c r="F71" s="95"/>
      <c r="G71" s="95"/>
      <c r="H71" s="89"/>
      <c r="I71" s="96"/>
      <c r="J71" s="89"/>
      <c r="K71" s="89"/>
      <c r="M71" s="101"/>
      <c r="N71" s="101"/>
      <c r="O71" s="89"/>
      <c r="P71" s="89"/>
      <c r="Q71" s="89"/>
    </row>
    <row r="72" spans="1:18" ht="15.75" customHeight="1" x14ac:dyDescent="0.25">
      <c r="C72" s="89"/>
      <c r="D72" s="89"/>
      <c r="E72" s="99"/>
      <c r="F72" s="99" t="s">
        <v>46</v>
      </c>
      <c r="G72" s="99"/>
      <c r="H72" s="99"/>
      <c r="I72" s="99"/>
      <c r="J72" s="99"/>
      <c r="K72" s="89"/>
      <c r="M72" s="102" t="s">
        <v>127</v>
      </c>
      <c r="N72" s="102"/>
      <c r="O72" s="89"/>
      <c r="P72" s="89"/>
      <c r="Q72" s="89"/>
    </row>
  </sheetData>
  <mergeCells count="84">
    <mergeCell ref="Q55:R55"/>
    <mergeCell ref="C57:R58"/>
    <mergeCell ref="C59:P59"/>
    <mergeCell ref="P61:R61"/>
    <mergeCell ref="P62:P63"/>
    <mergeCell ref="Q62:Q63"/>
    <mergeCell ref="R62:R63"/>
    <mergeCell ref="A61:A63"/>
    <mergeCell ref="B61:B63"/>
    <mergeCell ref="C61:C63"/>
    <mergeCell ref="D61:L61"/>
    <mergeCell ref="M61:O61"/>
    <mergeCell ref="D62:D63"/>
    <mergeCell ref="N62:O62"/>
    <mergeCell ref="E62:F62"/>
    <mergeCell ref="G62:G63"/>
    <mergeCell ref="H62:I62"/>
    <mergeCell ref="J62:J63"/>
    <mergeCell ref="K62:L62"/>
    <mergeCell ref="M62:M63"/>
    <mergeCell ref="E54:F54"/>
    <mergeCell ref="C41:R41"/>
    <mergeCell ref="C43:C45"/>
    <mergeCell ref="D43:L43"/>
    <mergeCell ref="M43:M45"/>
    <mergeCell ref="N43:O44"/>
    <mergeCell ref="D44:D45"/>
    <mergeCell ref="E44:F44"/>
    <mergeCell ref="G44:G45"/>
    <mergeCell ref="H44:I44"/>
    <mergeCell ref="J44:J45"/>
    <mergeCell ref="K44:L44"/>
    <mergeCell ref="P44:P45"/>
    <mergeCell ref="Q44:Q45"/>
    <mergeCell ref="R44:R45"/>
    <mergeCell ref="E51:F51"/>
    <mergeCell ref="C40:R40"/>
    <mergeCell ref="C24:C26"/>
    <mergeCell ref="D24:L24"/>
    <mergeCell ref="M24:M26"/>
    <mergeCell ref="N24:O25"/>
    <mergeCell ref="D25:D26"/>
    <mergeCell ref="E25:F25"/>
    <mergeCell ref="G25:G26"/>
    <mergeCell ref="H25:I25"/>
    <mergeCell ref="J25:J26"/>
    <mergeCell ref="K25:L25"/>
    <mergeCell ref="P25:P26"/>
    <mergeCell ref="Q25:Q26"/>
    <mergeCell ref="R25:R26"/>
    <mergeCell ref="E32:F32"/>
    <mergeCell ref="E35:F35"/>
    <mergeCell ref="C22:R22"/>
    <mergeCell ref="C12:R12"/>
    <mergeCell ref="C14:C16"/>
    <mergeCell ref="D14:L14"/>
    <mergeCell ref="M14:M16"/>
    <mergeCell ref="N14:O15"/>
    <mergeCell ref="D15:D16"/>
    <mergeCell ref="E15:F15"/>
    <mergeCell ref="G15:G16"/>
    <mergeCell ref="H15:I15"/>
    <mergeCell ref="J15:J16"/>
    <mergeCell ref="K15:L15"/>
    <mergeCell ref="P15:P16"/>
    <mergeCell ref="Q15:Q16"/>
    <mergeCell ref="R15:R16"/>
    <mergeCell ref="C21:R21"/>
    <mergeCell ref="C11:R11"/>
    <mergeCell ref="C1:R1"/>
    <mergeCell ref="C2:R2"/>
    <mergeCell ref="C4:C6"/>
    <mergeCell ref="D4:L4"/>
    <mergeCell ref="M4:M6"/>
    <mergeCell ref="N4:O5"/>
    <mergeCell ref="D5:D6"/>
    <mergeCell ref="E5:F5"/>
    <mergeCell ref="G5:G6"/>
    <mergeCell ref="H5:I5"/>
    <mergeCell ref="J5:J6"/>
    <mergeCell ref="K5:L5"/>
    <mergeCell ref="P5:P6"/>
    <mergeCell ref="Q5:Q6"/>
    <mergeCell ref="R5:R6"/>
  </mergeCells>
  <pageMargins left="0.31496062992125984" right="0" top="0.74803149606299213" bottom="0.35433070866141736" header="0.31496062992125984" footer="0.31496062992125984"/>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053D-E93E-4292-8F34-82124EC7B770}">
  <dimension ref="A1:R120"/>
  <sheetViews>
    <sheetView view="pageBreakPreview" topLeftCell="A4" zoomScale="70" zoomScaleNormal="55" zoomScaleSheetLayoutView="70" workbookViewId="0">
      <selection activeCell="F26" sqref="F26"/>
    </sheetView>
  </sheetViews>
  <sheetFormatPr defaultColWidth="9.140625" defaultRowHeight="15.75" x14ac:dyDescent="0.25"/>
  <cols>
    <col min="1" max="1" width="5.5703125" style="112" customWidth="1"/>
    <col min="2" max="2" width="41.85546875" style="139" customWidth="1"/>
    <col min="3" max="3" width="27" style="140" customWidth="1"/>
    <col min="4" max="4" width="25.7109375" style="107" customWidth="1"/>
    <col min="5" max="5" width="10.5703125" style="107" customWidth="1"/>
    <col min="6" max="6" width="21.5703125" style="107" customWidth="1"/>
    <col min="7" max="7" width="10.5703125" style="107" customWidth="1"/>
    <col min="8" max="8" width="13.28515625" style="107" customWidth="1"/>
    <col min="9" max="9" width="13.85546875" style="107" customWidth="1"/>
    <col min="10" max="10" width="22.7109375" style="108" bestFit="1" customWidth="1"/>
    <col min="11" max="256" width="9.140625" style="107"/>
    <col min="257" max="257" width="5.5703125" style="107" customWidth="1"/>
    <col min="258" max="258" width="44.140625" style="107" customWidth="1"/>
    <col min="259" max="259" width="36.28515625" style="107" customWidth="1"/>
    <col min="260" max="260" width="18.85546875" style="107" customWidth="1"/>
    <col min="261" max="261" width="10.5703125" style="107" customWidth="1"/>
    <col min="262" max="262" width="17.28515625" style="107" bestFit="1" customWidth="1"/>
    <col min="263" max="263" width="10.5703125" style="107" customWidth="1"/>
    <col min="264" max="264" width="10.7109375" style="107" customWidth="1"/>
    <col min="265" max="265" width="9.140625" style="107"/>
    <col min="266" max="266" width="22.7109375" style="107" bestFit="1" customWidth="1"/>
    <col min="267" max="512" width="9.140625" style="107"/>
    <col min="513" max="513" width="5.5703125" style="107" customWidth="1"/>
    <col min="514" max="514" width="44.140625" style="107" customWidth="1"/>
    <col min="515" max="515" width="36.28515625" style="107" customWidth="1"/>
    <col min="516" max="516" width="18.85546875" style="107" customWidth="1"/>
    <col min="517" max="517" width="10.5703125" style="107" customWidth="1"/>
    <col min="518" max="518" width="17.28515625" style="107" bestFit="1" customWidth="1"/>
    <col min="519" max="519" width="10.5703125" style="107" customWidth="1"/>
    <col min="520" max="520" width="10.7109375" style="107" customWidth="1"/>
    <col min="521" max="521" width="9.140625" style="107"/>
    <col min="522" max="522" width="22.7109375" style="107" bestFit="1" customWidth="1"/>
    <col min="523" max="768" width="9.140625" style="107"/>
    <col min="769" max="769" width="5.5703125" style="107" customWidth="1"/>
    <col min="770" max="770" width="44.140625" style="107" customWidth="1"/>
    <col min="771" max="771" width="36.28515625" style="107" customWidth="1"/>
    <col min="772" max="772" width="18.85546875" style="107" customWidth="1"/>
    <col min="773" max="773" width="10.5703125" style="107" customWidth="1"/>
    <col min="774" max="774" width="17.28515625" style="107" bestFit="1" customWidth="1"/>
    <col min="775" max="775" width="10.5703125" style="107" customWidth="1"/>
    <col min="776" max="776" width="10.7109375" style="107" customWidth="1"/>
    <col min="777" max="777" width="9.140625" style="107"/>
    <col min="778" max="778" width="22.7109375" style="107" bestFit="1" customWidth="1"/>
    <col min="779" max="1024" width="9.140625" style="107"/>
    <col min="1025" max="1025" width="5.5703125" style="107" customWidth="1"/>
    <col min="1026" max="1026" width="44.140625" style="107" customWidth="1"/>
    <col min="1027" max="1027" width="36.28515625" style="107" customWidth="1"/>
    <col min="1028" max="1028" width="18.85546875" style="107" customWidth="1"/>
    <col min="1029" max="1029" width="10.5703125" style="107" customWidth="1"/>
    <col min="1030" max="1030" width="17.28515625" style="107" bestFit="1" customWidth="1"/>
    <col min="1031" max="1031" width="10.5703125" style="107" customWidth="1"/>
    <col min="1032" max="1032" width="10.7109375" style="107" customWidth="1"/>
    <col min="1033" max="1033" width="9.140625" style="107"/>
    <col min="1034" max="1034" width="22.7109375" style="107" bestFit="1" customWidth="1"/>
    <col min="1035" max="1280" width="9.140625" style="107"/>
    <col min="1281" max="1281" width="5.5703125" style="107" customWidth="1"/>
    <col min="1282" max="1282" width="44.140625" style="107" customWidth="1"/>
    <col min="1283" max="1283" width="36.28515625" style="107" customWidth="1"/>
    <col min="1284" max="1284" width="18.85546875" style="107" customWidth="1"/>
    <col min="1285" max="1285" width="10.5703125" style="107" customWidth="1"/>
    <col min="1286" max="1286" width="17.28515625" style="107" bestFit="1" customWidth="1"/>
    <col min="1287" max="1287" width="10.5703125" style="107" customWidth="1"/>
    <col min="1288" max="1288" width="10.7109375" style="107" customWidth="1"/>
    <col min="1289" max="1289" width="9.140625" style="107"/>
    <col min="1290" max="1290" width="22.7109375" style="107" bestFit="1" customWidth="1"/>
    <col min="1291" max="1536" width="9.140625" style="107"/>
    <col min="1537" max="1537" width="5.5703125" style="107" customWidth="1"/>
    <col min="1538" max="1538" width="44.140625" style="107" customWidth="1"/>
    <col min="1539" max="1539" width="36.28515625" style="107" customWidth="1"/>
    <col min="1540" max="1540" width="18.85546875" style="107" customWidth="1"/>
    <col min="1541" max="1541" width="10.5703125" style="107" customWidth="1"/>
    <col min="1542" max="1542" width="17.28515625" style="107" bestFit="1" customWidth="1"/>
    <col min="1543" max="1543" width="10.5703125" style="107" customWidth="1"/>
    <col min="1544" max="1544" width="10.7109375" style="107" customWidth="1"/>
    <col min="1545" max="1545" width="9.140625" style="107"/>
    <col min="1546" max="1546" width="22.7109375" style="107" bestFit="1" customWidth="1"/>
    <col min="1547" max="1792" width="9.140625" style="107"/>
    <col min="1793" max="1793" width="5.5703125" style="107" customWidth="1"/>
    <col min="1794" max="1794" width="44.140625" style="107" customWidth="1"/>
    <col min="1795" max="1795" width="36.28515625" style="107" customWidth="1"/>
    <col min="1796" max="1796" width="18.85546875" style="107" customWidth="1"/>
    <col min="1797" max="1797" width="10.5703125" style="107" customWidth="1"/>
    <col min="1798" max="1798" width="17.28515625" style="107" bestFit="1" customWidth="1"/>
    <col min="1799" max="1799" width="10.5703125" style="107" customWidth="1"/>
    <col min="1800" max="1800" width="10.7109375" style="107" customWidth="1"/>
    <col min="1801" max="1801" width="9.140625" style="107"/>
    <col min="1802" max="1802" width="22.7109375" style="107" bestFit="1" customWidth="1"/>
    <col min="1803" max="2048" width="9.140625" style="107"/>
    <col min="2049" max="2049" width="5.5703125" style="107" customWidth="1"/>
    <col min="2050" max="2050" width="44.140625" style="107" customWidth="1"/>
    <col min="2051" max="2051" width="36.28515625" style="107" customWidth="1"/>
    <col min="2052" max="2052" width="18.85546875" style="107" customWidth="1"/>
    <col min="2053" max="2053" width="10.5703125" style="107" customWidth="1"/>
    <col min="2054" max="2054" width="17.28515625" style="107" bestFit="1" customWidth="1"/>
    <col min="2055" max="2055" width="10.5703125" style="107" customWidth="1"/>
    <col min="2056" max="2056" width="10.7109375" style="107" customWidth="1"/>
    <col min="2057" max="2057" width="9.140625" style="107"/>
    <col min="2058" max="2058" width="22.7109375" style="107" bestFit="1" customWidth="1"/>
    <col min="2059" max="2304" width="9.140625" style="107"/>
    <col min="2305" max="2305" width="5.5703125" style="107" customWidth="1"/>
    <col min="2306" max="2306" width="44.140625" style="107" customWidth="1"/>
    <col min="2307" max="2307" width="36.28515625" style="107" customWidth="1"/>
    <col min="2308" max="2308" width="18.85546875" style="107" customWidth="1"/>
    <col min="2309" max="2309" width="10.5703125" style="107" customWidth="1"/>
    <col min="2310" max="2310" width="17.28515625" style="107" bestFit="1" customWidth="1"/>
    <col min="2311" max="2311" width="10.5703125" style="107" customWidth="1"/>
    <col min="2312" max="2312" width="10.7109375" style="107" customWidth="1"/>
    <col min="2313" max="2313" width="9.140625" style="107"/>
    <col min="2314" max="2314" width="22.7109375" style="107" bestFit="1" customWidth="1"/>
    <col min="2315" max="2560" width="9.140625" style="107"/>
    <col min="2561" max="2561" width="5.5703125" style="107" customWidth="1"/>
    <col min="2562" max="2562" width="44.140625" style="107" customWidth="1"/>
    <col min="2563" max="2563" width="36.28515625" style="107" customWidth="1"/>
    <col min="2564" max="2564" width="18.85546875" style="107" customWidth="1"/>
    <col min="2565" max="2565" width="10.5703125" style="107" customWidth="1"/>
    <col min="2566" max="2566" width="17.28515625" style="107" bestFit="1" customWidth="1"/>
    <col min="2567" max="2567" width="10.5703125" style="107" customWidth="1"/>
    <col min="2568" max="2568" width="10.7109375" style="107" customWidth="1"/>
    <col min="2569" max="2569" width="9.140625" style="107"/>
    <col min="2570" max="2570" width="22.7109375" style="107" bestFit="1" customWidth="1"/>
    <col min="2571" max="2816" width="9.140625" style="107"/>
    <col min="2817" max="2817" width="5.5703125" style="107" customWidth="1"/>
    <col min="2818" max="2818" width="44.140625" style="107" customWidth="1"/>
    <col min="2819" max="2819" width="36.28515625" style="107" customWidth="1"/>
    <col min="2820" max="2820" width="18.85546875" style="107" customWidth="1"/>
    <col min="2821" max="2821" width="10.5703125" style="107" customWidth="1"/>
    <col min="2822" max="2822" width="17.28515625" style="107" bestFit="1" customWidth="1"/>
    <col min="2823" max="2823" width="10.5703125" style="107" customWidth="1"/>
    <col min="2824" max="2824" width="10.7109375" style="107" customWidth="1"/>
    <col min="2825" max="2825" width="9.140625" style="107"/>
    <col min="2826" max="2826" width="22.7109375" style="107" bestFit="1" customWidth="1"/>
    <col min="2827" max="3072" width="9.140625" style="107"/>
    <col min="3073" max="3073" width="5.5703125" style="107" customWidth="1"/>
    <col min="3074" max="3074" width="44.140625" style="107" customWidth="1"/>
    <col min="3075" max="3075" width="36.28515625" style="107" customWidth="1"/>
    <col min="3076" max="3076" width="18.85546875" style="107" customWidth="1"/>
    <col min="3077" max="3077" width="10.5703125" style="107" customWidth="1"/>
    <col min="3078" max="3078" width="17.28515625" style="107" bestFit="1" customWidth="1"/>
    <col min="3079" max="3079" width="10.5703125" style="107" customWidth="1"/>
    <col min="3080" max="3080" width="10.7109375" style="107" customWidth="1"/>
    <col min="3081" max="3081" width="9.140625" style="107"/>
    <col min="3082" max="3082" width="22.7109375" style="107" bestFit="1" customWidth="1"/>
    <col min="3083" max="3328" width="9.140625" style="107"/>
    <col min="3329" max="3329" width="5.5703125" style="107" customWidth="1"/>
    <col min="3330" max="3330" width="44.140625" style="107" customWidth="1"/>
    <col min="3331" max="3331" width="36.28515625" style="107" customWidth="1"/>
    <col min="3332" max="3332" width="18.85546875" style="107" customWidth="1"/>
    <col min="3333" max="3333" width="10.5703125" style="107" customWidth="1"/>
    <col min="3334" max="3334" width="17.28515625" style="107" bestFit="1" customWidth="1"/>
    <col min="3335" max="3335" width="10.5703125" style="107" customWidth="1"/>
    <col min="3336" max="3336" width="10.7109375" style="107" customWidth="1"/>
    <col min="3337" max="3337" width="9.140625" style="107"/>
    <col min="3338" max="3338" width="22.7109375" style="107" bestFit="1" customWidth="1"/>
    <col min="3339" max="3584" width="9.140625" style="107"/>
    <col min="3585" max="3585" width="5.5703125" style="107" customWidth="1"/>
    <col min="3586" max="3586" width="44.140625" style="107" customWidth="1"/>
    <col min="3587" max="3587" width="36.28515625" style="107" customWidth="1"/>
    <col min="3588" max="3588" width="18.85546875" style="107" customWidth="1"/>
    <col min="3589" max="3589" width="10.5703125" style="107" customWidth="1"/>
    <col min="3590" max="3590" width="17.28515625" style="107" bestFit="1" customWidth="1"/>
    <col min="3591" max="3591" width="10.5703125" style="107" customWidth="1"/>
    <col min="3592" max="3592" width="10.7109375" style="107" customWidth="1"/>
    <col min="3593" max="3593" width="9.140625" style="107"/>
    <col min="3594" max="3594" width="22.7109375" style="107" bestFit="1" customWidth="1"/>
    <col min="3595" max="3840" width="9.140625" style="107"/>
    <col min="3841" max="3841" width="5.5703125" style="107" customWidth="1"/>
    <col min="3842" max="3842" width="44.140625" style="107" customWidth="1"/>
    <col min="3843" max="3843" width="36.28515625" style="107" customWidth="1"/>
    <col min="3844" max="3844" width="18.85546875" style="107" customWidth="1"/>
    <col min="3845" max="3845" width="10.5703125" style="107" customWidth="1"/>
    <col min="3846" max="3846" width="17.28515625" style="107" bestFit="1" customWidth="1"/>
    <col min="3847" max="3847" width="10.5703125" style="107" customWidth="1"/>
    <col min="3848" max="3848" width="10.7109375" style="107" customWidth="1"/>
    <col min="3849" max="3849" width="9.140625" style="107"/>
    <col min="3850" max="3850" width="22.7109375" style="107" bestFit="1" customWidth="1"/>
    <col min="3851" max="4096" width="9.140625" style="107"/>
    <col min="4097" max="4097" width="5.5703125" style="107" customWidth="1"/>
    <col min="4098" max="4098" width="44.140625" style="107" customWidth="1"/>
    <col min="4099" max="4099" width="36.28515625" style="107" customWidth="1"/>
    <col min="4100" max="4100" width="18.85546875" style="107" customWidth="1"/>
    <col min="4101" max="4101" width="10.5703125" style="107" customWidth="1"/>
    <col min="4102" max="4102" width="17.28515625" style="107" bestFit="1" customWidth="1"/>
    <col min="4103" max="4103" width="10.5703125" style="107" customWidth="1"/>
    <col min="4104" max="4104" width="10.7109375" style="107" customWidth="1"/>
    <col min="4105" max="4105" width="9.140625" style="107"/>
    <col min="4106" max="4106" width="22.7109375" style="107" bestFit="1" customWidth="1"/>
    <col min="4107" max="4352" width="9.140625" style="107"/>
    <col min="4353" max="4353" width="5.5703125" style="107" customWidth="1"/>
    <col min="4354" max="4354" width="44.140625" style="107" customWidth="1"/>
    <col min="4355" max="4355" width="36.28515625" style="107" customWidth="1"/>
    <col min="4356" max="4356" width="18.85546875" style="107" customWidth="1"/>
    <col min="4357" max="4357" width="10.5703125" style="107" customWidth="1"/>
    <col min="4358" max="4358" width="17.28515625" style="107" bestFit="1" customWidth="1"/>
    <col min="4359" max="4359" width="10.5703125" style="107" customWidth="1"/>
    <col min="4360" max="4360" width="10.7109375" style="107" customWidth="1"/>
    <col min="4361" max="4361" width="9.140625" style="107"/>
    <col min="4362" max="4362" width="22.7109375" style="107" bestFit="1" customWidth="1"/>
    <col min="4363" max="4608" width="9.140625" style="107"/>
    <col min="4609" max="4609" width="5.5703125" style="107" customWidth="1"/>
    <col min="4610" max="4610" width="44.140625" style="107" customWidth="1"/>
    <col min="4611" max="4611" width="36.28515625" style="107" customWidth="1"/>
    <col min="4612" max="4612" width="18.85546875" style="107" customWidth="1"/>
    <col min="4613" max="4613" width="10.5703125" style="107" customWidth="1"/>
    <col min="4614" max="4614" width="17.28515625" style="107" bestFit="1" customWidth="1"/>
    <col min="4615" max="4615" width="10.5703125" style="107" customWidth="1"/>
    <col min="4616" max="4616" width="10.7109375" style="107" customWidth="1"/>
    <col min="4617" max="4617" width="9.140625" style="107"/>
    <col min="4618" max="4618" width="22.7109375" style="107" bestFit="1" customWidth="1"/>
    <col min="4619" max="4864" width="9.140625" style="107"/>
    <col min="4865" max="4865" width="5.5703125" style="107" customWidth="1"/>
    <col min="4866" max="4866" width="44.140625" style="107" customWidth="1"/>
    <col min="4867" max="4867" width="36.28515625" style="107" customWidth="1"/>
    <col min="4868" max="4868" width="18.85546875" style="107" customWidth="1"/>
    <col min="4869" max="4869" width="10.5703125" style="107" customWidth="1"/>
    <col min="4870" max="4870" width="17.28515625" style="107" bestFit="1" customWidth="1"/>
    <col min="4871" max="4871" width="10.5703125" style="107" customWidth="1"/>
    <col min="4872" max="4872" width="10.7109375" style="107" customWidth="1"/>
    <col min="4873" max="4873" width="9.140625" style="107"/>
    <col min="4874" max="4874" width="22.7109375" style="107" bestFit="1" customWidth="1"/>
    <col min="4875" max="5120" width="9.140625" style="107"/>
    <col min="5121" max="5121" width="5.5703125" style="107" customWidth="1"/>
    <col min="5122" max="5122" width="44.140625" style="107" customWidth="1"/>
    <col min="5123" max="5123" width="36.28515625" style="107" customWidth="1"/>
    <col min="5124" max="5124" width="18.85546875" style="107" customWidth="1"/>
    <col min="5125" max="5125" width="10.5703125" style="107" customWidth="1"/>
    <col min="5126" max="5126" width="17.28515625" style="107" bestFit="1" customWidth="1"/>
    <col min="5127" max="5127" width="10.5703125" style="107" customWidth="1"/>
    <col min="5128" max="5128" width="10.7109375" style="107" customWidth="1"/>
    <col min="5129" max="5129" width="9.140625" style="107"/>
    <col min="5130" max="5130" width="22.7109375" style="107" bestFit="1" customWidth="1"/>
    <col min="5131" max="5376" width="9.140625" style="107"/>
    <col min="5377" max="5377" width="5.5703125" style="107" customWidth="1"/>
    <col min="5378" max="5378" width="44.140625" style="107" customWidth="1"/>
    <col min="5379" max="5379" width="36.28515625" style="107" customWidth="1"/>
    <col min="5380" max="5380" width="18.85546875" style="107" customWidth="1"/>
    <col min="5381" max="5381" width="10.5703125" style="107" customWidth="1"/>
    <col min="5382" max="5382" width="17.28515625" style="107" bestFit="1" customWidth="1"/>
    <col min="5383" max="5383" width="10.5703125" style="107" customWidth="1"/>
    <col min="5384" max="5384" width="10.7109375" style="107" customWidth="1"/>
    <col min="5385" max="5385" width="9.140625" style="107"/>
    <col min="5386" max="5386" width="22.7109375" style="107" bestFit="1" customWidth="1"/>
    <col min="5387" max="5632" width="9.140625" style="107"/>
    <col min="5633" max="5633" width="5.5703125" style="107" customWidth="1"/>
    <col min="5634" max="5634" width="44.140625" style="107" customWidth="1"/>
    <col min="5635" max="5635" width="36.28515625" style="107" customWidth="1"/>
    <col min="5636" max="5636" width="18.85546875" style="107" customWidth="1"/>
    <col min="5637" max="5637" width="10.5703125" style="107" customWidth="1"/>
    <col min="5638" max="5638" width="17.28515625" style="107" bestFit="1" customWidth="1"/>
    <col min="5639" max="5639" width="10.5703125" style="107" customWidth="1"/>
    <col min="5640" max="5640" width="10.7109375" style="107" customWidth="1"/>
    <col min="5641" max="5641" width="9.140625" style="107"/>
    <col min="5642" max="5642" width="22.7109375" style="107" bestFit="1" customWidth="1"/>
    <col min="5643" max="5888" width="9.140625" style="107"/>
    <col min="5889" max="5889" width="5.5703125" style="107" customWidth="1"/>
    <col min="5890" max="5890" width="44.140625" style="107" customWidth="1"/>
    <col min="5891" max="5891" width="36.28515625" style="107" customWidth="1"/>
    <col min="5892" max="5892" width="18.85546875" style="107" customWidth="1"/>
    <col min="5893" max="5893" width="10.5703125" style="107" customWidth="1"/>
    <col min="5894" max="5894" width="17.28515625" style="107" bestFit="1" customWidth="1"/>
    <col min="5895" max="5895" width="10.5703125" style="107" customWidth="1"/>
    <col min="5896" max="5896" width="10.7109375" style="107" customWidth="1"/>
    <col min="5897" max="5897" width="9.140625" style="107"/>
    <col min="5898" max="5898" width="22.7109375" style="107" bestFit="1" customWidth="1"/>
    <col min="5899" max="6144" width="9.140625" style="107"/>
    <col min="6145" max="6145" width="5.5703125" style="107" customWidth="1"/>
    <col min="6146" max="6146" width="44.140625" style="107" customWidth="1"/>
    <col min="6147" max="6147" width="36.28515625" style="107" customWidth="1"/>
    <col min="6148" max="6148" width="18.85546875" style="107" customWidth="1"/>
    <col min="6149" max="6149" width="10.5703125" style="107" customWidth="1"/>
    <col min="6150" max="6150" width="17.28515625" style="107" bestFit="1" customWidth="1"/>
    <col min="6151" max="6151" width="10.5703125" style="107" customWidth="1"/>
    <col min="6152" max="6152" width="10.7109375" style="107" customWidth="1"/>
    <col min="6153" max="6153" width="9.140625" style="107"/>
    <col min="6154" max="6154" width="22.7109375" style="107" bestFit="1" customWidth="1"/>
    <col min="6155" max="6400" width="9.140625" style="107"/>
    <col min="6401" max="6401" width="5.5703125" style="107" customWidth="1"/>
    <col min="6402" max="6402" width="44.140625" style="107" customWidth="1"/>
    <col min="6403" max="6403" width="36.28515625" style="107" customWidth="1"/>
    <col min="6404" max="6404" width="18.85546875" style="107" customWidth="1"/>
    <col min="6405" max="6405" width="10.5703125" style="107" customWidth="1"/>
    <col min="6406" max="6406" width="17.28515625" style="107" bestFit="1" customWidth="1"/>
    <col min="6407" max="6407" width="10.5703125" style="107" customWidth="1"/>
    <col min="6408" max="6408" width="10.7109375" style="107" customWidth="1"/>
    <col min="6409" max="6409" width="9.140625" style="107"/>
    <col min="6410" max="6410" width="22.7109375" style="107" bestFit="1" customWidth="1"/>
    <col min="6411" max="6656" width="9.140625" style="107"/>
    <col min="6657" max="6657" width="5.5703125" style="107" customWidth="1"/>
    <col min="6658" max="6658" width="44.140625" style="107" customWidth="1"/>
    <col min="6659" max="6659" width="36.28515625" style="107" customWidth="1"/>
    <col min="6660" max="6660" width="18.85546875" style="107" customWidth="1"/>
    <col min="6661" max="6661" width="10.5703125" style="107" customWidth="1"/>
    <col min="6662" max="6662" width="17.28515625" style="107" bestFit="1" customWidth="1"/>
    <col min="6663" max="6663" width="10.5703125" style="107" customWidth="1"/>
    <col min="6664" max="6664" width="10.7109375" style="107" customWidth="1"/>
    <col min="6665" max="6665" width="9.140625" style="107"/>
    <col min="6666" max="6666" width="22.7109375" style="107" bestFit="1" customWidth="1"/>
    <col min="6667" max="6912" width="9.140625" style="107"/>
    <col min="6913" max="6913" width="5.5703125" style="107" customWidth="1"/>
    <col min="6914" max="6914" width="44.140625" style="107" customWidth="1"/>
    <col min="6915" max="6915" width="36.28515625" style="107" customWidth="1"/>
    <col min="6916" max="6916" width="18.85546875" style="107" customWidth="1"/>
    <col min="6917" max="6917" width="10.5703125" style="107" customWidth="1"/>
    <col min="6918" max="6918" width="17.28515625" style="107" bestFit="1" customWidth="1"/>
    <col min="6919" max="6919" width="10.5703125" style="107" customWidth="1"/>
    <col min="6920" max="6920" width="10.7109375" style="107" customWidth="1"/>
    <col min="6921" max="6921" width="9.140625" style="107"/>
    <col min="6922" max="6922" width="22.7109375" style="107" bestFit="1" customWidth="1"/>
    <col min="6923" max="7168" width="9.140625" style="107"/>
    <col min="7169" max="7169" width="5.5703125" style="107" customWidth="1"/>
    <col min="7170" max="7170" width="44.140625" style="107" customWidth="1"/>
    <col min="7171" max="7171" width="36.28515625" style="107" customWidth="1"/>
    <col min="7172" max="7172" width="18.85546875" style="107" customWidth="1"/>
    <col min="7173" max="7173" width="10.5703125" style="107" customWidth="1"/>
    <col min="7174" max="7174" width="17.28515625" style="107" bestFit="1" customWidth="1"/>
    <col min="7175" max="7175" width="10.5703125" style="107" customWidth="1"/>
    <col min="7176" max="7176" width="10.7109375" style="107" customWidth="1"/>
    <col min="7177" max="7177" width="9.140625" style="107"/>
    <col min="7178" max="7178" width="22.7109375" style="107" bestFit="1" customWidth="1"/>
    <col min="7179" max="7424" width="9.140625" style="107"/>
    <col min="7425" max="7425" width="5.5703125" style="107" customWidth="1"/>
    <col min="7426" max="7426" width="44.140625" style="107" customWidth="1"/>
    <col min="7427" max="7427" width="36.28515625" style="107" customWidth="1"/>
    <col min="7428" max="7428" width="18.85546875" style="107" customWidth="1"/>
    <col min="7429" max="7429" width="10.5703125" style="107" customWidth="1"/>
    <col min="7430" max="7430" width="17.28515625" style="107" bestFit="1" customWidth="1"/>
    <col min="7431" max="7431" width="10.5703125" style="107" customWidth="1"/>
    <col min="7432" max="7432" width="10.7109375" style="107" customWidth="1"/>
    <col min="7433" max="7433" width="9.140625" style="107"/>
    <col min="7434" max="7434" width="22.7109375" style="107" bestFit="1" customWidth="1"/>
    <col min="7435" max="7680" width="9.140625" style="107"/>
    <col min="7681" max="7681" width="5.5703125" style="107" customWidth="1"/>
    <col min="7682" max="7682" width="44.140625" style="107" customWidth="1"/>
    <col min="7683" max="7683" width="36.28515625" style="107" customWidth="1"/>
    <col min="7684" max="7684" width="18.85546875" style="107" customWidth="1"/>
    <col min="7685" max="7685" width="10.5703125" style="107" customWidth="1"/>
    <col min="7686" max="7686" width="17.28515625" style="107" bestFit="1" customWidth="1"/>
    <col min="7687" max="7687" width="10.5703125" style="107" customWidth="1"/>
    <col min="7688" max="7688" width="10.7109375" style="107" customWidth="1"/>
    <col min="7689" max="7689" width="9.140625" style="107"/>
    <col min="7690" max="7690" width="22.7109375" style="107" bestFit="1" customWidth="1"/>
    <col min="7691" max="7936" width="9.140625" style="107"/>
    <col min="7937" max="7937" width="5.5703125" style="107" customWidth="1"/>
    <col min="7938" max="7938" width="44.140625" style="107" customWidth="1"/>
    <col min="7939" max="7939" width="36.28515625" style="107" customWidth="1"/>
    <col min="7940" max="7940" width="18.85546875" style="107" customWidth="1"/>
    <col min="7941" max="7941" width="10.5703125" style="107" customWidth="1"/>
    <col min="7942" max="7942" width="17.28515625" style="107" bestFit="1" customWidth="1"/>
    <col min="7943" max="7943" width="10.5703125" style="107" customWidth="1"/>
    <col min="7944" max="7944" width="10.7109375" style="107" customWidth="1"/>
    <col min="7945" max="7945" width="9.140625" style="107"/>
    <col min="7946" max="7946" width="22.7109375" style="107" bestFit="1" customWidth="1"/>
    <col min="7947" max="8192" width="9.140625" style="107"/>
    <col min="8193" max="8193" width="5.5703125" style="107" customWidth="1"/>
    <col min="8194" max="8194" width="44.140625" style="107" customWidth="1"/>
    <col min="8195" max="8195" width="36.28515625" style="107" customWidth="1"/>
    <col min="8196" max="8196" width="18.85546875" style="107" customWidth="1"/>
    <col min="8197" max="8197" width="10.5703125" style="107" customWidth="1"/>
    <col min="8198" max="8198" width="17.28515625" style="107" bestFit="1" customWidth="1"/>
    <col min="8199" max="8199" width="10.5703125" style="107" customWidth="1"/>
    <col min="8200" max="8200" width="10.7109375" style="107" customWidth="1"/>
    <col min="8201" max="8201" width="9.140625" style="107"/>
    <col min="8202" max="8202" width="22.7109375" style="107" bestFit="1" customWidth="1"/>
    <col min="8203" max="8448" width="9.140625" style="107"/>
    <col min="8449" max="8449" width="5.5703125" style="107" customWidth="1"/>
    <col min="8450" max="8450" width="44.140625" style="107" customWidth="1"/>
    <col min="8451" max="8451" width="36.28515625" style="107" customWidth="1"/>
    <col min="8452" max="8452" width="18.85546875" style="107" customWidth="1"/>
    <col min="8453" max="8453" width="10.5703125" style="107" customWidth="1"/>
    <col min="8454" max="8454" width="17.28515625" style="107" bestFit="1" customWidth="1"/>
    <col min="8455" max="8455" width="10.5703125" style="107" customWidth="1"/>
    <col min="8456" max="8456" width="10.7109375" style="107" customWidth="1"/>
    <col min="8457" max="8457" width="9.140625" style="107"/>
    <col min="8458" max="8458" width="22.7109375" style="107" bestFit="1" customWidth="1"/>
    <col min="8459" max="8704" width="9.140625" style="107"/>
    <col min="8705" max="8705" width="5.5703125" style="107" customWidth="1"/>
    <col min="8706" max="8706" width="44.140625" style="107" customWidth="1"/>
    <col min="8707" max="8707" width="36.28515625" style="107" customWidth="1"/>
    <col min="8708" max="8708" width="18.85546875" style="107" customWidth="1"/>
    <col min="8709" max="8709" width="10.5703125" style="107" customWidth="1"/>
    <col min="8710" max="8710" width="17.28515625" style="107" bestFit="1" customWidth="1"/>
    <col min="8711" max="8711" width="10.5703125" style="107" customWidth="1"/>
    <col min="8712" max="8712" width="10.7109375" style="107" customWidth="1"/>
    <col min="8713" max="8713" width="9.140625" style="107"/>
    <col min="8714" max="8714" width="22.7109375" style="107" bestFit="1" customWidth="1"/>
    <col min="8715" max="8960" width="9.140625" style="107"/>
    <col min="8961" max="8961" width="5.5703125" style="107" customWidth="1"/>
    <col min="8962" max="8962" width="44.140625" style="107" customWidth="1"/>
    <col min="8963" max="8963" width="36.28515625" style="107" customWidth="1"/>
    <col min="8964" max="8964" width="18.85546875" style="107" customWidth="1"/>
    <col min="8965" max="8965" width="10.5703125" style="107" customWidth="1"/>
    <col min="8966" max="8966" width="17.28515625" style="107" bestFit="1" customWidth="1"/>
    <col min="8967" max="8967" width="10.5703125" style="107" customWidth="1"/>
    <col min="8968" max="8968" width="10.7109375" style="107" customWidth="1"/>
    <col min="8969" max="8969" width="9.140625" style="107"/>
    <col min="8970" max="8970" width="22.7109375" style="107" bestFit="1" customWidth="1"/>
    <col min="8971" max="9216" width="9.140625" style="107"/>
    <col min="9217" max="9217" width="5.5703125" style="107" customWidth="1"/>
    <col min="9218" max="9218" width="44.140625" style="107" customWidth="1"/>
    <col min="9219" max="9219" width="36.28515625" style="107" customWidth="1"/>
    <col min="9220" max="9220" width="18.85546875" style="107" customWidth="1"/>
    <col min="9221" max="9221" width="10.5703125" style="107" customWidth="1"/>
    <col min="9222" max="9222" width="17.28515625" style="107" bestFit="1" customWidth="1"/>
    <col min="9223" max="9223" width="10.5703125" style="107" customWidth="1"/>
    <col min="9224" max="9224" width="10.7109375" style="107" customWidth="1"/>
    <col min="9225" max="9225" width="9.140625" style="107"/>
    <col min="9226" max="9226" width="22.7109375" style="107" bestFit="1" customWidth="1"/>
    <col min="9227" max="9472" width="9.140625" style="107"/>
    <col min="9473" max="9473" width="5.5703125" style="107" customWidth="1"/>
    <col min="9474" max="9474" width="44.140625" style="107" customWidth="1"/>
    <col min="9475" max="9475" width="36.28515625" style="107" customWidth="1"/>
    <col min="9476" max="9476" width="18.85546875" style="107" customWidth="1"/>
    <col min="9477" max="9477" width="10.5703125" style="107" customWidth="1"/>
    <col min="9478" max="9478" width="17.28515625" style="107" bestFit="1" customWidth="1"/>
    <col min="9479" max="9479" width="10.5703125" style="107" customWidth="1"/>
    <col min="9480" max="9480" width="10.7109375" style="107" customWidth="1"/>
    <col min="9481" max="9481" width="9.140625" style="107"/>
    <col min="9482" max="9482" width="22.7109375" style="107" bestFit="1" customWidth="1"/>
    <col min="9483" max="9728" width="9.140625" style="107"/>
    <col min="9729" max="9729" width="5.5703125" style="107" customWidth="1"/>
    <col min="9730" max="9730" width="44.140625" style="107" customWidth="1"/>
    <col min="9731" max="9731" width="36.28515625" style="107" customWidth="1"/>
    <col min="9732" max="9732" width="18.85546875" style="107" customWidth="1"/>
    <col min="9733" max="9733" width="10.5703125" style="107" customWidth="1"/>
    <col min="9734" max="9734" width="17.28515625" style="107" bestFit="1" customWidth="1"/>
    <col min="9735" max="9735" width="10.5703125" style="107" customWidth="1"/>
    <col min="9736" max="9736" width="10.7109375" style="107" customWidth="1"/>
    <col min="9737" max="9737" width="9.140625" style="107"/>
    <col min="9738" max="9738" width="22.7109375" style="107" bestFit="1" customWidth="1"/>
    <col min="9739" max="9984" width="9.140625" style="107"/>
    <col min="9985" max="9985" width="5.5703125" style="107" customWidth="1"/>
    <col min="9986" max="9986" width="44.140625" style="107" customWidth="1"/>
    <col min="9987" max="9987" width="36.28515625" style="107" customWidth="1"/>
    <col min="9988" max="9988" width="18.85546875" style="107" customWidth="1"/>
    <col min="9989" max="9989" width="10.5703125" style="107" customWidth="1"/>
    <col min="9990" max="9990" width="17.28515625" style="107" bestFit="1" customWidth="1"/>
    <col min="9991" max="9991" width="10.5703125" style="107" customWidth="1"/>
    <col min="9992" max="9992" width="10.7109375" style="107" customWidth="1"/>
    <col min="9993" max="9993" width="9.140625" style="107"/>
    <col min="9994" max="9994" width="22.7109375" style="107" bestFit="1" customWidth="1"/>
    <col min="9995" max="10240" width="9.140625" style="107"/>
    <col min="10241" max="10241" width="5.5703125" style="107" customWidth="1"/>
    <col min="10242" max="10242" width="44.140625" style="107" customWidth="1"/>
    <col min="10243" max="10243" width="36.28515625" style="107" customWidth="1"/>
    <col min="10244" max="10244" width="18.85546875" style="107" customWidth="1"/>
    <col min="10245" max="10245" width="10.5703125" style="107" customWidth="1"/>
    <col min="10246" max="10246" width="17.28515625" style="107" bestFit="1" customWidth="1"/>
    <col min="10247" max="10247" width="10.5703125" style="107" customWidth="1"/>
    <col min="10248" max="10248" width="10.7109375" style="107" customWidth="1"/>
    <col min="10249" max="10249" width="9.140625" style="107"/>
    <col min="10250" max="10250" width="22.7109375" style="107" bestFit="1" customWidth="1"/>
    <col min="10251" max="10496" width="9.140625" style="107"/>
    <col min="10497" max="10497" width="5.5703125" style="107" customWidth="1"/>
    <col min="10498" max="10498" width="44.140625" style="107" customWidth="1"/>
    <col min="10499" max="10499" width="36.28515625" style="107" customWidth="1"/>
    <col min="10500" max="10500" width="18.85546875" style="107" customWidth="1"/>
    <col min="10501" max="10501" width="10.5703125" style="107" customWidth="1"/>
    <col min="10502" max="10502" width="17.28515625" style="107" bestFit="1" customWidth="1"/>
    <col min="10503" max="10503" width="10.5703125" style="107" customWidth="1"/>
    <col min="10504" max="10504" width="10.7109375" style="107" customWidth="1"/>
    <col min="10505" max="10505" width="9.140625" style="107"/>
    <col min="10506" max="10506" width="22.7109375" style="107" bestFit="1" customWidth="1"/>
    <col min="10507" max="10752" width="9.140625" style="107"/>
    <col min="10753" max="10753" width="5.5703125" style="107" customWidth="1"/>
    <col min="10754" max="10754" width="44.140625" style="107" customWidth="1"/>
    <col min="10755" max="10755" width="36.28515625" style="107" customWidth="1"/>
    <col min="10756" max="10756" width="18.85546875" style="107" customWidth="1"/>
    <col min="10757" max="10757" width="10.5703125" style="107" customWidth="1"/>
    <col min="10758" max="10758" width="17.28515625" style="107" bestFit="1" customWidth="1"/>
    <col min="10759" max="10759" width="10.5703125" style="107" customWidth="1"/>
    <col min="10760" max="10760" width="10.7109375" style="107" customWidth="1"/>
    <col min="10761" max="10761" width="9.140625" style="107"/>
    <col min="10762" max="10762" width="22.7109375" style="107" bestFit="1" customWidth="1"/>
    <col min="10763" max="11008" width="9.140625" style="107"/>
    <col min="11009" max="11009" width="5.5703125" style="107" customWidth="1"/>
    <col min="11010" max="11010" width="44.140625" style="107" customWidth="1"/>
    <col min="11011" max="11011" width="36.28515625" style="107" customWidth="1"/>
    <col min="11012" max="11012" width="18.85546875" style="107" customWidth="1"/>
    <col min="11013" max="11013" width="10.5703125" style="107" customWidth="1"/>
    <col min="11014" max="11014" width="17.28515625" style="107" bestFit="1" customWidth="1"/>
    <col min="11015" max="11015" width="10.5703125" style="107" customWidth="1"/>
    <col min="11016" max="11016" width="10.7109375" style="107" customWidth="1"/>
    <col min="11017" max="11017" width="9.140625" style="107"/>
    <col min="11018" max="11018" width="22.7109375" style="107" bestFit="1" customWidth="1"/>
    <col min="11019" max="11264" width="9.140625" style="107"/>
    <col min="11265" max="11265" width="5.5703125" style="107" customWidth="1"/>
    <col min="11266" max="11266" width="44.140625" style="107" customWidth="1"/>
    <col min="11267" max="11267" width="36.28515625" style="107" customWidth="1"/>
    <col min="11268" max="11268" width="18.85546875" style="107" customWidth="1"/>
    <col min="11269" max="11269" width="10.5703125" style="107" customWidth="1"/>
    <col min="11270" max="11270" width="17.28515625" style="107" bestFit="1" customWidth="1"/>
    <col min="11271" max="11271" width="10.5703125" style="107" customWidth="1"/>
    <col min="11272" max="11272" width="10.7109375" style="107" customWidth="1"/>
    <col min="11273" max="11273" width="9.140625" style="107"/>
    <col min="11274" max="11274" width="22.7109375" style="107" bestFit="1" customWidth="1"/>
    <col min="11275" max="11520" width="9.140625" style="107"/>
    <col min="11521" max="11521" width="5.5703125" style="107" customWidth="1"/>
    <col min="11522" max="11522" width="44.140625" style="107" customWidth="1"/>
    <col min="11523" max="11523" width="36.28515625" style="107" customWidth="1"/>
    <col min="11524" max="11524" width="18.85546875" style="107" customWidth="1"/>
    <col min="11525" max="11525" width="10.5703125" style="107" customWidth="1"/>
    <col min="11526" max="11526" width="17.28515625" style="107" bestFit="1" customWidth="1"/>
    <col min="11527" max="11527" width="10.5703125" style="107" customWidth="1"/>
    <col min="11528" max="11528" width="10.7109375" style="107" customWidth="1"/>
    <col min="11529" max="11529" width="9.140625" style="107"/>
    <col min="11530" max="11530" width="22.7109375" style="107" bestFit="1" customWidth="1"/>
    <col min="11531" max="11776" width="9.140625" style="107"/>
    <col min="11777" max="11777" width="5.5703125" style="107" customWidth="1"/>
    <col min="11778" max="11778" width="44.140625" style="107" customWidth="1"/>
    <col min="11779" max="11779" width="36.28515625" style="107" customWidth="1"/>
    <col min="11780" max="11780" width="18.85546875" style="107" customWidth="1"/>
    <col min="11781" max="11781" width="10.5703125" style="107" customWidth="1"/>
    <col min="11782" max="11782" width="17.28515625" style="107" bestFit="1" customWidth="1"/>
    <col min="11783" max="11783" width="10.5703125" style="107" customWidth="1"/>
    <col min="11784" max="11784" width="10.7109375" style="107" customWidth="1"/>
    <col min="11785" max="11785" width="9.140625" style="107"/>
    <col min="11786" max="11786" width="22.7109375" style="107" bestFit="1" customWidth="1"/>
    <col min="11787" max="12032" width="9.140625" style="107"/>
    <col min="12033" max="12033" width="5.5703125" style="107" customWidth="1"/>
    <col min="12034" max="12034" width="44.140625" style="107" customWidth="1"/>
    <col min="12035" max="12035" width="36.28515625" style="107" customWidth="1"/>
    <col min="12036" max="12036" width="18.85546875" style="107" customWidth="1"/>
    <col min="12037" max="12037" width="10.5703125" style="107" customWidth="1"/>
    <col min="12038" max="12038" width="17.28515625" style="107" bestFit="1" customWidth="1"/>
    <col min="12039" max="12039" width="10.5703125" style="107" customWidth="1"/>
    <col min="12040" max="12040" width="10.7109375" style="107" customWidth="1"/>
    <col min="12041" max="12041" width="9.140625" style="107"/>
    <col min="12042" max="12042" width="22.7109375" style="107" bestFit="1" customWidth="1"/>
    <col min="12043" max="12288" width="9.140625" style="107"/>
    <col min="12289" max="12289" width="5.5703125" style="107" customWidth="1"/>
    <col min="12290" max="12290" width="44.140625" style="107" customWidth="1"/>
    <col min="12291" max="12291" width="36.28515625" style="107" customWidth="1"/>
    <col min="12292" max="12292" width="18.85546875" style="107" customWidth="1"/>
    <col min="12293" max="12293" width="10.5703125" style="107" customWidth="1"/>
    <col min="12294" max="12294" width="17.28515625" style="107" bestFit="1" customWidth="1"/>
    <col min="12295" max="12295" width="10.5703125" style="107" customWidth="1"/>
    <col min="12296" max="12296" width="10.7109375" style="107" customWidth="1"/>
    <col min="12297" max="12297" width="9.140625" style="107"/>
    <col min="12298" max="12298" width="22.7109375" style="107" bestFit="1" customWidth="1"/>
    <col min="12299" max="12544" width="9.140625" style="107"/>
    <col min="12545" max="12545" width="5.5703125" style="107" customWidth="1"/>
    <col min="12546" max="12546" width="44.140625" style="107" customWidth="1"/>
    <col min="12547" max="12547" width="36.28515625" style="107" customWidth="1"/>
    <col min="12548" max="12548" width="18.85546875" style="107" customWidth="1"/>
    <col min="12549" max="12549" width="10.5703125" style="107" customWidth="1"/>
    <col min="12550" max="12550" width="17.28515625" style="107" bestFit="1" customWidth="1"/>
    <col min="12551" max="12551" width="10.5703125" style="107" customWidth="1"/>
    <col min="12552" max="12552" width="10.7109375" style="107" customWidth="1"/>
    <col min="12553" max="12553" width="9.140625" style="107"/>
    <col min="12554" max="12554" width="22.7109375" style="107" bestFit="1" customWidth="1"/>
    <col min="12555" max="12800" width="9.140625" style="107"/>
    <col min="12801" max="12801" width="5.5703125" style="107" customWidth="1"/>
    <col min="12802" max="12802" width="44.140625" style="107" customWidth="1"/>
    <col min="12803" max="12803" width="36.28515625" style="107" customWidth="1"/>
    <col min="12804" max="12804" width="18.85546875" style="107" customWidth="1"/>
    <col min="12805" max="12805" width="10.5703125" style="107" customWidth="1"/>
    <col min="12806" max="12806" width="17.28515625" style="107" bestFit="1" customWidth="1"/>
    <col min="12807" max="12807" width="10.5703125" style="107" customWidth="1"/>
    <col min="12808" max="12808" width="10.7109375" style="107" customWidth="1"/>
    <col min="12809" max="12809" width="9.140625" style="107"/>
    <col min="12810" max="12810" width="22.7109375" style="107" bestFit="1" customWidth="1"/>
    <col min="12811" max="13056" width="9.140625" style="107"/>
    <col min="13057" max="13057" width="5.5703125" style="107" customWidth="1"/>
    <col min="13058" max="13058" width="44.140625" style="107" customWidth="1"/>
    <col min="13059" max="13059" width="36.28515625" style="107" customWidth="1"/>
    <col min="13060" max="13060" width="18.85546875" style="107" customWidth="1"/>
    <col min="13061" max="13061" width="10.5703125" style="107" customWidth="1"/>
    <col min="13062" max="13062" width="17.28515625" style="107" bestFit="1" customWidth="1"/>
    <col min="13063" max="13063" width="10.5703125" style="107" customWidth="1"/>
    <col min="13064" max="13064" width="10.7109375" style="107" customWidth="1"/>
    <col min="13065" max="13065" width="9.140625" style="107"/>
    <col min="13066" max="13066" width="22.7109375" style="107" bestFit="1" customWidth="1"/>
    <col min="13067" max="13312" width="9.140625" style="107"/>
    <col min="13313" max="13313" width="5.5703125" style="107" customWidth="1"/>
    <col min="13314" max="13314" width="44.140625" style="107" customWidth="1"/>
    <col min="13315" max="13315" width="36.28515625" style="107" customWidth="1"/>
    <col min="13316" max="13316" width="18.85546875" style="107" customWidth="1"/>
    <col min="13317" max="13317" width="10.5703125" style="107" customWidth="1"/>
    <col min="13318" max="13318" width="17.28515625" style="107" bestFit="1" customWidth="1"/>
    <col min="13319" max="13319" width="10.5703125" style="107" customWidth="1"/>
    <col min="13320" max="13320" width="10.7109375" style="107" customWidth="1"/>
    <col min="13321" max="13321" width="9.140625" style="107"/>
    <col min="13322" max="13322" width="22.7109375" style="107" bestFit="1" customWidth="1"/>
    <col min="13323" max="13568" width="9.140625" style="107"/>
    <col min="13569" max="13569" width="5.5703125" style="107" customWidth="1"/>
    <col min="13570" max="13570" width="44.140625" style="107" customWidth="1"/>
    <col min="13571" max="13571" width="36.28515625" style="107" customWidth="1"/>
    <col min="13572" max="13572" width="18.85546875" style="107" customWidth="1"/>
    <col min="13573" max="13573" width="10.5703125" style="107" customWidth="1"/>
    <col min="13574" max="13574" width="17.28515625" style="107" bestFit="1" customWidth="1"/>
    <col min="13575" max="13575" width="10.5703125" style="107" customWidth="1"/>
    <col min="13576" max="13576" width="10.7109375" style="107" customWidth="1"/>
    <col min="13577" max="13577" width="9.140625" style="107"/>
    <col min="13578" max="13578" width="22.7109375" style="107" bestFit="1" customWidth="1"/>
    <col min="13579" max="13824" width="9.140625" style="107"/>
    <col min="13825" max="13825" width="5.5703125" style="107" customWidth="1"/>
    <col min="13826" max="13826" width="44.140625" style="107" customWidth="1"/>
    <col min="13827" max="13827" width="36.28515625" style="107" customWidth="1"/>
    <col min="13828" max="13828" width="18.85546875" style="107" customWidth="1"/>
    <col min="13829" max="13829" width="10.5703125" style="107" customWidth="1"/>
    <col min="13830" max="13830" width="17.28515625" style="107" bestFit="1" customWidth="1"/>
    <col min="13831" max="13831" width="10.5703125" style="107" customWidth="1"/>
    <col min="13832" max="13832" width="10.7109375" style="107" customWidth="1"/>
    <col min="13833" max="13833" width="9.140625" style="107"/>
    <col min="13834" max="13834" width="22.7109375" style="107" bestFit="1" customWidth="1"/>
    <col min="13835" max="14080" width="9.140625" style="107"/>
    <col min="14081" max="14081" width="5.5703125" style="107" customWidth="1"/>
    <col min="14082" max="14082" width="44.140625" style="107" customWidth="1"/>
    <col min="14083" max="14083" width="36.28515625" style="107" customWidth="1"/>
    <col min="14084" max="14084" width="18.85546875" style="107" customWidth="1"/>
    <col min="14085" max="14085" width="10.5703125" style="107" customWidth="1"/>
    <col min="14086" max="14086" width="17.28515625" style="107" bestFit="1" customWidth="1"/>
    <col min="14087" max="14087" width="10.5703125" style="107" customWidth="1"/>
    <col min="14088" max="14088" width="10.7109375" style="107" customWidth="1"/>
    <col min="14089" max="14089" width="9.140625" style="107"/>
    <col min="14090" max="14090" width="22.7109375" style="107" bestFit="1" customWidth="1"/>
    <col min="14091" max="14336" width="9.140625" style="107"/>
    <col min="14337" max="14337" width="5.5703125" style="107" customWidth="1"/>
    <col min="14338" max="14338" width="44.140625" style="107" customWidth="1"/>
    <col min="14339" max="14339" width="36.28515625" style="107" customWidth="1"/>
    <col min="14340" max="14340" width="18.85546875" style="107" customWidth="1"/>
    <col min="14341" max="14341" width="10.5703125" style="107" customWidth="1"/>
    <col min="14342" max="14342" width="17.28515625" style="107" bestFit="1" customWidth="1"/>
    <col min="14343" max="14343" width="10.5703125" style="107" customWidth="1"/>
    <col min="14344" max="14344" width="10.7109375" style="107" customWidth="1"/>
    <col min="14345" max="14345" width="9.140625" style="107"/>
    <col min="14346" max="14346" width="22.7109375" style="107" bestFit="1" customWidth="1"/>
    <col min="14347" max="14592" width="9.140625" style="107"/>
    <col min="14593" max="14593" width="5.5703125" style="107" customWidth="1"/>
    <col min="14594" max="14594" width="44.140625" style="107" customWidth="1"/>
    <col min="14595" max="14595" width="36.28515625" style="107" customWidth="1"/>
    <col min="14596" max="14596" width="18.85546875" style="107" customWidth="1"/>
    <col min="14597" max="14597" width="10.5703125" style="107" customWidth="1"/>
    <col min="14598" max="14598" width="17.28515625" style="107" bestFit="1" customWidth="1"/>
    <col min="14599" max="14599" width="10.5703125" style="107" customWidth="1"/>
    <col min="14600" max="14600" width="10.7109375" style="107" customWidth="1"/>
    <col min="14601" max="14601" width="9.140625" style="107"/>
    <col min="14602" max="14602" width="22.7109375" style="107" bestFit="1" customWidth="1"/>
    <col min="14603" max="14848" width="9.140625" style="107"/>
    <col min="14849" max="14849" width="5.5703125" style="107" customWidth="1"/>
    <col min="14850" max="14850" width="44.140625" style="107" customWidth="1"/>
    <col min="14851" max="14851" width="36.28515625" style="107" customWidth="1"/>
    <col min="14852" max="14852" width="18.85546875" style="107" customWidth="1"/>
    <col min="14853" max="14853" width="10.5703125" style="107" customWidth="1"/>
    <col min="14854" max="14854" width="17.28515625" style="107" bestFit="1" customWidth="1"/>
    <col min="14855" max="14855" width="10.5703125" style="107" customWidth="1"/>
    <col min="14856" max="14856" width="10.7109375" style="107" customWidth="1"/>
    <col min="14857" max="14857" width="9.140625" style="107"/>
    <col min="14858" max="14858" width="22.7109375" style="107" bestFit="1" customWidth="1"/>
    <col min="14859" max="15104" width="9.140625" style="107"/>
    <col min="15105" max="15105" width="5.5703125" style="107" customWidth="1"/>
    <col min="15106" max="15106" width="44.140625" style="107" customWidth="1"/>
    <col min="15107" max="15107" width="36.28515625" style="107" customWidth="1"/>
    <col min="15108" max="15108" width="18.85546875" style="107" customWidth="1"/>
    <col min="15109" max="15109" width="10.5703125" style="107" customWidth="1"/>
    <col min="15110" max="15110" width="17.28515625" style="107" bestFit="1" customWidth="1"/>
    <col min="15111" max="15111" width="10.5703125" style="107" customWidth="1"/>
    <col min="15112" max="15112" width="10.7109375" style="107" customWidth="1"/>
    <col min="15113" max="15113" width="9.140625" style="107"/>
    <col min="15114" max="15114" width="22.7109375" style="107" bestFit="1" customWidth="1"/>
    <col min="15115" max="15360" width="9.140625" style="107"/>
    <col min="15361" max="15361" width="5.5703125" style="107" customWidth="1"/>
    <col min="15362" max="15362" width="44.140625" style="107" customWidth="1"/>
    <col min="15363" max="15363" width="36.28515625" style="107" customWidth="1"/>
    <col min="15364" max="15364" width="18.85546875" style="107" customWidth="1"/>
    <col min="15365" max="15365" width="10.5703125" style="107" customWidth="1"/>
    <col min="15366" max="15366" width="17.28515625" style="107" bestFit="1" customWidth="1"/>
    <col min="15367" max="15367" width="10.5703125" style="107" customWidth="1"/>
    <col min="15368" max="15368" width="10.7109375" style="107" customWidth="1"/>
    <col min="15369" max="15369" width="9.140625" style="107"/>
    <col min="15370" max="15370" width="22.7109375" style="107" bestFit="1" customWidth="1"/>
    <col min="15371" max="15616" width="9.140625" style="107"/>
    <col min="15617" max="15617" width="5.5703125" style="107" customWidth="1"/>
    <col min="15618" max="15618" width="44.140625" style="107" customWidth="1"/>
    <col min="15619" max="15619" width="36.28515625" style="107" customWidth="1"/>
    <col min="15620" max="15620" width="18.85546875" style="107" customWidth="1"/>
    <col min="15621" max="15621" width="10.5703125" style="107" customWidth="1"/>
    <col min="15622" max="15622" width="17.28515625" style="107" bestFit="1" customWidth="1"/>
    <col min="15623" max="15623" width="10.5703125" style="107" customWidth="1"/>
    <col min="15624" max="15624" width="10.7109375" style="107" customWidth="1"/>
    <col min="15625" max="15625" width="9.140625" style="107"/>
    <col min="15626" max="15626" width="22.7109375" style="107" bestFit="1" customWidth="1"/>
    <col min="15627" max="15872" width="9.140625" style="107"/>
    <col min="15873" max="15873" width="5.5703125" style="107" customWidth="1"/>
    <col min="15874" max="15874" width="44.140625" style="107" customWidth="1"/>
    <col min="15875" max="15875" width="36.28515625" style="107" customWidth="1"/>
    <col min="15876" max="15876" width="18.85546875" style="107" customWidth="1"/>
    <col min="15877" max="15877" width="10.5703125" style="107" customWidth="1"/>
    <col min="15878" max="15878" width="17.28515625" style="107" bestFit="1" customWidth="1"/>
    <col min="15879" max="15879" width="10.5703125" style="107" customWidth="1"/>
    <col min="15880" max="15880" width="10.7109375" style="107" customWidth="1"/>
    <col min="15881" max="15881" width="9.140625" style="107"/>
    <col min="15882" max="15882" width="22.7109375" style="107" bestFit="1" customWidth="1"/>
    <col min="15883" max="16128" width="9.140625" style="107"/>
    <col min="16129" max="16129" width="5.5703125" style="107" customWidth="1"/>
    <col min="16130" max="16130" width="44.140625" style="107" customWidth="1"/>
    <col min="16131" max="16131" width="36.28515625" style="107" customWidth="1"/>
    <col min="16132" max="16132" width="18.85546875" style="107" customWidth="1"/>
    <col min="16133" max="16133" width="10.5703125" style="107" customWidth="1"/>
    <col min="16134" max="16134" width="17.28515625" style="107" bestFit="1" customWidth="1"/>
    <col min="16135" max="16135" width="10.5703125" style="107" customWidth="1"/>
    <col min="16136" max="16136" width="10.7109375" style="107" customWidth="1"/>
    <col min="16137" max="16137" width="9.140625" style="107"/>
    <col min="16138" max="16138" width="22.7109375" style="107" bestFit="1" customWidth="1"/>
    <col min="16139" max="16384" width="9.140625" style="107"/>
  </cols>
  <sheetData>
    <row r="1" spans="1:18" x14ac:dyDescent="0.25">
      <c r="A1" s="103"/>
      <c r="B1" s="104"/>
      <c r="C1" s="105"/>
      <c r="D1" s="106"/>
      <c r="E1" s="106"/>
      <c r="F1" s="220" t="s">
        <v>128</v>
      </c>
      <c r="G1" s="220"/>
      <c r="H1" s="220"/>
    </row>
    <row r="2" spans="1:18" x14ac:dyDescent="0.25">
      <c r="A2" s="103"/>
      <c r="B2" s="104"/>
      <c r="C2" s="105"/>
      <c r="D2" s="106"/>
      <c r="E2" s="106"/>
      <c r="F2" s="106"/>
      <c r="G2" s="106"/>
      <c r="H2" s="106"/>
    </row>
    <row r="3" spans="1:18" ht="42" customHeight="1" x14ac:dyDescent="0.25">
      <c r="A3" s="215" t="s">
        <v>387</v>
      </c>
      <c r="B3" s="215"/>
      <c r="C3" s="215"/>
      <c r="D3" s="215"/>
      <c r="E3" s="215"/>
      <c r="F3" s="215"/>
      <c r="G3" s="215"/>
      <c r="H3" s="215"/>
      <c r="I3" s="109"/>
      <c r="J3" s="109"/>
      <c r="K3" s="109"/>
      <c r="L3" s="109"/>
      <c r="M3" s="109"/>
      <c r="N3" s="109"/>
      <c r="O3" s="109"/>
      <c r="P3" s="109"/>
      <c r="Q3" s="109"/>
      <c r="R3" s="109"/>
    </row>
    <row r="4" spans="1:18" x14ac:dyDescent="0.25">
      <c r="A4" s="103"/>
      <c r="B4" s="104"/>
      <c r="C4" s="105"/>
      <c r="D4" s="106"/>
      <c r="E4" s="106"/>
      <c r="F4" s="106"/>
      <c r="G4" s="221" t="s">
        <v>129</v>
      </c>
      <c r="H4" s="221"/>
    </row>
    <row r="5" spans="1:18" ht="66.75" customHeight="1" x14ac:dyDescent="0.25">
      <c r="A5" s="110" t="s">
        <v>112</v>
      </c>
      <c r="B5" s="111" t="s">
        <v>130</v>
      </c>
      <c r="C5" s="111" t="s">
        <v>131</v>
      </c>
      <c r="D5" s="111" t="s">
        <v>388</v>
      </c>
      <c r="E5" s="111" t="s">
        <v>132</v>
      </c>
      <c r="F5" s="111" t="s">
        <v>389</v>
      </c>
      <c r="G5" s="111" t="s">
        <v>132</v>
      </c>
      <c r="H5" s="111" t="s">
        <v>133</v>
      </c>
    </row>
    <row r="6" spans="1:18" s="112" customFormat="1" x14ac:dyDescent="0.25">
      <c r="A6" s="110">
        <v>1</v>
      </c>
      <c r="B6" s="111">
        <v>2</v>
      </c>
      <c r="C6" s="111">
        <v>3</v>
      </c>
      <c r="D6" s="111">
        <v>4</v>
      </c>
      <c r="E6" s="111">
        <v>5</v>
      </c>
      <c r="F6" s="111">
        <v>6</v>
      </c>
      <c r="G6" s="111">
        <v>7</v>
      </c>
      <c r="H6" s="111">
        <v>8</v>
      </c>
      <c r="J6" s="113"/>
    </row>
    <row r="7" spans="1:18" x14ac:dyDescent="0.25">
      <c r="A7" s="222" t="s">
        <v>134</v>
      </c>
      <c r="B7" s="223"/>
      <c r="C7" s="224"/>
      <c r="D7" s="114">
        <f>D8+D31</f>
        <v>13472287.3497</v>
      </c>
      <c r="E7" s="114">
        <v>100</v>
      </c>
      <c r="F7" s="114">
        <f>F8+F31</f>
        <v>24996407.964795716</v>
      </c>
      <c r="G7" s="114">
        <v>100</v>
      </c>
      <c r="H7" s="114">
        <f>+F7/D7*100</f>
        <v>185.53945084427207</v>
      </c>
      <c r="I7" s="115"/>
    </row>
    <row r="8" spans="1:18" x14ac:dyDescent="0.25">
      <c r="A8" s="116" t="s">
        <v>2</v>
      </c>
      <c r="B8" s="225" t="s">
        <v>135</v>
      </c>
      <c r="C8" s="226"/>
      <c r="D8" s="117">
        <f>SUM(D9:D30)</f>
        <v>6608034.1589000002</v>
      </c>
      <c r="E8" s="117">
        <f t="shared" ref="E8:E31" si="0">+D8/$D$7*100</f>
        <v>49.049088602219783</v>
      </c>
      <c r="F8" s="117">
        <f>SUM(F9:F30)</f>
        <v>12563499.387</v>
      </c>
      <c r="G8" s="117">
        <f>+F8/$F$7*100</f>
        <v>50.261219150743983</v>
      </c>
      <c r="H8" s="117">
        <f>+F8/D8*100</f>
        <v>190.12461323431432</v>
      </c>
    </row>
    <row r="9" spans="1:18" x14ac:dyDescent="0.25">
      <c r="A9" s="216" t="s">
        <v>136</v>
      </c>
      <c r="B9" s="217" t="s">
        <v>137</v>
      </c>
      <c r="C9" s="118" t="s">
        <v>138</v>
      </c>
      <c r="D9" s="119"/>
      <c r="E9" s="119">
        <f t="shared" si="0"/>
        <v>0</v>
      </c>
      <c r="F9" s="119"/>
      <c r="G9" s="120">
        <f t="shared" ref="G9:G31" si="1">+F9/$F$7*100</f>
        <v>0</v>
      </c>
      <c r="H9" s="120"/>
      <c r="I9" s="115"/>
    </row>
    <row r="10" spans="1:18" x14ac:dyDescent="0.25">
      <c r="A10" s="216"/>
      <c r="B10" s="218"/>
      <c r="C10" s="118" t="s">
        <v>139</v>
      </c>
      <c r="D10" s="119">
        <v>2585212.6198</v>
      </c>
      <c r="E10" s="119">
        <f t="shared" si="0"/>
        <v>19.189114310700678</v>
      </c>
      <c r="F10" s="119">
        <v>7258960.8430000003</v>
      </c>
      <c r="G10" s="119">
        <f t="shared" si="1"/>
        <v>29.040015882375297</v>
      </c>
      <c r="H10" s="119">
        <f>+F10/D10*100</f>
        <v>280.78776915306781</v>
      </c>
      <c r="I10" s="115"/>
    </row>
    <row r="11" spans="1:18" x14ac:dyDescent="0.25">
      <c r="A11" s="216"/>
      <c r="B11" s="219"/>
      <c r="C11" s="118" t="s">
        <v>140</v>
      </c>
      <c r="D11" s="119">
        <v>3984758.4370499998</v>
      </c>
      <c r="E11" s="119">
        <f t="shared" si="0"/>
        <v>29.577445415300858</v>
      </c>
      <c r="F11" s="119">
        <v>5278376.4330000002</v>
      </c>
      <c r="G11" s="119">
        <f t="shared" si="1"/>
        <v>21.116539786172183</v>
      </c>
      <c r="H11" s="119">
        <f>+F11/D11*100</f>
        <v>132.46415099901748</v>
      </c>
    </row>
    <row r="12" spans="1:18" hidden="1" x14ac:dyDescent="0.25">
      <c r="A12" s="216" t="s">
        <v>141</v>
      </c>
      <c r="B12" s="227" t="s">
        <v>142</v>
      </c>
      <c r="C12" s="118" t="s">
        <v>138</v>
      </c>
      <c r="D12" s="119"/>
      <c r="E12" s="119">
        <f t="shared" si="0"/>
        <v>0</v>
      </c>
      <c r="F12" s="119"/>
      <c r="G12" s="119">
        <f t="shared" si="1"/>
        <v>0</v>
      </c>
      <c r="H12" s="119"/>
    </row>
    <row r="13" spans="1:18" hidden="1" x14ac:dyDescent="0.25">
      <c r="A13" s="216"/>
      <c r="B13" s="228"/>
      <c r="C13" s="118" t="s">
        <v>139</v>
      </c>
      <c r="D13" s="119"/>
      <c r="E13" s="119">
        <f t="shared" si="0"/>
        <v>0</v>
      </c>
      <c r="F13" s="119"/>
      <c r="G13" s="119">
        <f t="shared" si="1"/>
        <v>0</v>
      </c>
      <c r="H13" s="119"/>
    </row>
    <row r="14" spans="1:18" hidden="1" x14ac:dyDescent="0.25">
      <c r="A14" s="216"/>
      <c r="B14" s="229"/>
      <c r="C14" s="118" t="s">
        <v>140</v>
      </c>
      <c r="D14" s="119"/>
      <c r="E14" s="119">
        <f t="shared" si="0"/>
        <v>0</v>
      </c>
      <c r="F14" s="119"/>
      <c r="G14" s="119">
        <f t="shared" si="1"/>
        <v>0</v>
      </c>
      <c r="H14" s="119"/>
    </row>
    <row r="15" spans="1:18" hidden="1" x14ac:dyDescent="0.25">
      <c r="A15" s="216" t="s">
        <v>143</v>
      </c>
      <c r="B15" s="227" t="s">
        <v>144</v>
      </c>
      <c r="C15" s="118" t="s">
        <v>138</v>
      </c>
      <c r="D15" s="119"/>
      <c r="E15" s="119">
        <f t="shared" si="0"/>
        <v>0</v>
      </c>
      <c r="F15" s="119"/>
      <c r="G15" s="119">
        <f t="shared" si="1"/>
        <v>0</v>
      </c>
      <c r="H15" s="119"/>
    </row>
    <row r="16" spans="1:18" hidden="1" x14ac:dyDescent="0.25">
      <c r="A16" s="216"/>
      <c r="B16" s="228"/>
      <c r="C16" s="118" t="s">
        <v>139</v>
      </c>
      <c r="D16" s="119"/>
      <c r="E16" s="119">
        <f t="shared" si="0"/>
        <v>0</v>
      </c>
      <c r="F16" s="119"/>
      <c r="G16" s="119">
        <f t="shared" si="1"/>
        <v>0</v>
      </c>
      <c r="H16" s="119"/>
    </row>
    <row r="17" spans="1:8" hidden="1" x14ac:dyDescent="0.25">
      <c r="A17" s="216"/>
      <c r="B17" s="229"/>
      <c r="C17" s="118" t="s">
        <v>140</v>
      </c>
      <c r="D17" s="119"/>
      <c r="E17" s="119">
        <f t="shared" si="0"/>
        <v>0</v>
      </c>
      <c r="F17" s="119"/>
      <c r="G17" s="119">
        <f t="shared" si="1"/>
        <v>0</v>
      </c>
      <c r="H17" s="119"/>
    </row>
    <row r="18" spans="1:8" hidden="1" x14ac:dyDescent="0.25">
      <c r="A18" s="216" t="s">
        <v>145</v>
      </c>
      <c r="B18" s="227" t="s">
        <v>146</v>
      </c>
      <c r="C18" s="118" t="s">
        <v>138</v>
      </c>
      <c r="D18" s="119"/>
      <c r="E18" s="119">
        <f t="shared" si="0"/>
        <v>0</v>
      </c>
      <c r="F18" s="119"/>
      <c r="G18" s="119">
        <f t="shared" si="1"/>
        <v>0</v>
      </c>
      <c r="H18" s="119"/>
    </row>
    <row r="19" spans="1:8" hidden="1" x14ac:dyDescent="0.25">
      <c r="A19" s="216"/>
      <c r="B19" s="228"/>
      <c r="C19" s="118" t="s">
        <v>139</v>
      </c>
      <c r="D19" s="119"/>
      <c r="E19" s="119">
        <f t="shared" si="0"/>
        <v>0</v>
      </c>
      <c r="F19" s="119"/>
      <c r="G19" s="119">
        <f t="shared" si="1"/>
        <v>0</v>
      </c>
      <c r="H19" s="119"/>
    </row>
    <row r="20" spans="1:8" hidden="1" x14ac:dyDescent="0.25">
      <c r="A20" s="216"/>
      <c r="B20" s="229"/>
      <c r="C20" s="118" t="s">
        <v>140</v>
      </c>
      <c r="D20" s="119"/>
      <c r="E20" s="119">
        <f t="shared" si="0"/>
        <v>0</v>
      </c>
      <c r="F20" s="119"/>
      <c r="G20" s="119">
        <f t="shared" si="1"/>
        <v>0</v>
      </c>
      <c r="H20" s="119"/>
    </row>
    <row r="21" spans="1:8" hidden="1" x14ac:dyDescent="0.25">
      <c r="A21" s="216" t="s">
        <v>147</v>
      </c>
      <c r="B21" s="227" t="s">
        <v>148</v>
      </c>
      <c r="C21" s="118" t="s">
        <v>138</v>
      </c>
      <c r="D21" s="119"/>
      <c r="E21" s="119">
        <f t="shared" si="0"/>
        <v>0</v>
      </c>
      <c r="F21" s="119"/>
      <c r="G21" s="119">
        <f t="shared" si="1"/>
        <v>0</v>
      </c>
      <c r="H21" s="119"/>
    </row>
    <row r="22" spans="1:8" hidden="1" x14ac:dyDescent="0.25">
      <c r="A22" s="216"/>
      <c r="B22" s="228"/>
      <c r="C22" s="118" t="s">
        <v>139</v>
      </c>
      <c r="D22" s="119"/>
      <c r="E22" s="119">
        <f t="shared" si="0"/>
        <v>0</v>
      </c>
      <c r="F22" s="119"/>
      <c r="G22" s="119">
        <f t="shared" si="1"/>
        <v>0</v>
      </c>
      <c r="H22" s="119"/>
    </row>
    <row r="23" spans="1:8" hidden="1" x14ac:dyDescent="0.25">
      <c r="A23" s="216"/>
      <c r="B23" s="229"/>
      <c r="C23" s="118" t="s">
        <v>140</v>
      </c>
      <c r="D23" s="119"/>
      <c r="E23" s="119">
        <f t="shared" si="0"/>
        <v>0</v>
      </c>
      <c r="F23" s="119"/>
      <c r="G23" s="119">
        <f t="shared" si="1"/>
        <v>0</v>
      </c>
      <c r="H23" s="119"/>
    </row>
    <row r="24" spans="1:8" ht="15.75" customHeight="1" x14ac:dyDescent="0.25">
      <c r="A24" s="216" t="s">
        <v>141</v>
      </c>
      <c r="B24" s="227" t="s">
        <v>149</v>
      </c>
      <c r="C24" s="118" t="s">
        <v>138</v>
      </c>
      <c r="D24" s="119"/>
      <c r="E24" s="119">
        <f t="shared" si="0"/>
        <v>0</v>
      </c>
      <c r="F24" s="119"/>
      <c r="G24" s="119">
        <f t="shared" si="1"/>
        <v>0</v>
      </c>
      <c r="H24" s="119"/>
    </row>
    <row r="25" spans="1:8" x14ac:dyDescent="0.25">
      <c r="A25" s="216"/>
      <c r="B25" s="228"/>
      <c r="C25" s="118" t="s">
        <v>139</v>
      </c>
      <c r="D25" s="119">
        <v>31574.15</v>
      </c>
      <c r="E25" s="119">
        <f t="shared" si="0"/>
        <v>0.23436369178024616</v>
      </c>
      <c r="F25" s="119"/>
      <c r="G25" s="119">
        <f t="shared" si="1"/>
        <v>0</v>
      </c>
      <c r="H25" s="119"/>
    </row>
    <row r="26" spans="1:8" x14ac:dyDescent="0.25">
      <c r="A26" s="216"/>
      <c r="B26" s="229"/>
      <c r="C26" s="118" t="s">
        <v>140</v>
      </c>
      <c r="D26" s="119">
        <v>6488.9520499999999</v>
      </c>
      <c r="E26" s="119">
        <f t="shared" si="0"/>
        <v>4.8165184437997423E-2</v>
      </c>
      <c r="F26" s="119"/>
      <c r="G26" s="119">
        <f t="shared" si="1"/>
        <v>0</v>
      </c>
      <c r="H26" s="119"/>
    </row>
    <row r="27" spans="1:8" ht="31.5" x14ac:dyDescent="0.25">
      <c r="A27" s="121" t="s">
        <v>143</v>
      </c>
      <c r="B27" s="118" t="s">
        <v>150</v>
      </c>
      <c r="C27" s="118" t="s">
        <v>140</v>
      </c>
      <c r="D27" s="119"/>
      <c r="E27" s="119">
        <f t="shared" si="0"/>
        <v>0</v>
      </c>
      <c r="F27" s="119"/>
      <c r="G27" s="119">
        <f t="shared" si="1"/>
        <v>0</v>
      </c>
      <c r="H27" s="119"/>
    </row>
    <row r="28" spans="1:8" x14ac:dyDescent="0.25">
      <c r="A28" s="121" t="s">
        <v>145</v>
      </c>
      <c r="B28" s="118" t="s">
        <v>151</v>
      </c>
      <c r="C28" s="118" t="s">
        <v>138</v>
      </c>
      <c r="D28" s="119"/>
      <c r="E28" s="119">
        <f t="shared" si="0"/>
        <v>0</v>
      </c>
      <c r="F28" s="119">
        <v>26162.111000000001</v>
      </c>
      <c r="G28" s="119">
        <f t="shared" si="1"/>
        <v>0.10466348219650612</v>
      </c>
      <c r="H28" s="119"/>
    </row>
    <row r="29" spans="1:8" x14ac:dyDescent="0.25">
      <c r="A29" s="121" t="s">
        <v>147</v>
      </c>
      <c r="B29" s="118" t="s">
        <v>152</v>
      </c>
      <c r="C29" s="118" t="s">
        <v>140</v>
      </c>
      <c r="D29" s="119"/>
      <c r="E29" s="119">
        <f t="shared" si="0"/>
        <v>0</v>
      </c>
      <c r="F29" s="119"/>
      <c r="G29" s="119">
        <f t="shared" si="1"/>
        <v>0</v>
      </c>
      <c r="H29" s="119"/>
    </row>
    <row r="30" spans="1:8" x14ac:dyDescent="0.25">
      <c r="A30" s="121" t="s">
        <v>390</v>
      </c>
      <c r="B30" s="118" t="s">
        <v>153</v>
      </c>
      <c r="C30" s="118" t="s">
        <v>138</v>
      </c>
      <c r="D30" s="119"/>
      <c r="E30" s="119">
        <f t="shared" si="0"/>
        <v>0</v>
      </c>
      <c r="F30" s="119"/>
      <c r="G30" s="119">
        <f t="shared" si="1"/>
        <v>0</v>
      </c>
      <c r="H30" s="119"/>
    </row>
    <row r="31" spans="1:8" x14ac:dyDescent="0.25">
      <c r="A31" s="116" t="s">
        <v>5</v>
      </c>
      <c r="B31" s="231" t="s">
        <v>154</v>
      </c>
      <c r="C31" s="232"/>
      <c r="D31" s="122">
        <f>SUM(D32:D114)</f>
        <v>6864253.1908</v>
      </c>
      <c r="E31" s="122">
        <f t="shared" si="0"/>
        <v>50.950911397780217</v>
      </c>
      <c r="F31" s="122">
        <f>SUM(F32:F114)</f>
        <v>12432908.577795716</v>
      </c>
      <c r="G31" s="122">
        <f t="shared" si="1"/>
        <v>49.73878084925601</v>
      </c>
      <c r="H31" s="122">
        <f>+F31/D31*100</f>
        <v>181.12543684226651</v>
      </c>
    </row>
    <row r="32" spans="1:8" hidden="1" x14ac:dyDescent="0.25">
      <c r="A32" s="121" t="s">
        <v>155</v>
      </c>
      <c r="B32" s="123" t="s">
        <v>156</v>
      </c>
      <c r="C32" s="118" t="s">
        <v>138</v>
      </c>
      <c r="D32" s="119"/>
      <c r="E32" s="119"/>
      <c r="F32" s="119"/>
      <c r="G32" s="119"/>
      <c r="H32" s="119"/>
    </row>
    <row r="33" spans="1:8" hidden="1" x14ac:dyDescent="0.25">
      <c r="A33" s="121" t="s">
        <v>157</v>
      </c>
      <c r="B33" s="123" t="s">
        <v>158</v>
      </c>
      <c r="C33" s="118" t="s">
        <v>138</v>
      </c>
      <c r="D33" s="119"/>
      <c r="E33" s="119"/>
      <c r="F33" s="119"/>
      <c r="G33" s="119"/>
      <c r="H33" s="119"/>
    </row>
    <row r="34" spans="1:8" hidden="1" x14ac:dyDescent="0.25">
      <c r="A34" s="121" t="s">
        <v>159</v>
      </c>
      <c r="B34" s="123" t="s">
        <v>160</v>
      </c>
      <c r="C34" s="118" t="s">
        <v>138</v>
      </c>
      <c r="D34" s="119"/>
      <c r="E34" s="119"/>
      <c r="F34" s="119"/>
      <c r="G34" s="119"/>
      <c r="H34" s="119"/>
    </row>
    <row r="35" spans="1:8" hidden="1" x14ac:dyDescent="0.25">
      <c r="A35" s="121" t="s">
        <v>161</v>
      </c>
      <c r="B35" s="123" t="s">
        <v>162</v>
      </c>
      <c r="C35" s="118" t="s">
        <v>138</v>
      </c>
      <c r="D35" s="119"/>
      <c r="E35" s="119"/>
      <c r="F35" s="119"/>
      <c r="G35" s="119"/>
      <c r="H35" s="119"/>
    </row>
    <row r="36" spans="1:8" hidden="1" x14ac:dyDescent="0.25">
      <c r="A36" s="121" t="s">
        <v>163</v>
      </c>
      <c r="B36" s="123" t="s">
        <v>164</v>
      </c>
      <c r="C36" s="118" t="s">
        <v>138</v>
      </c>
      <c r="D36" s="119"/>
      <c r="E36" s="119"/>
      <c r="F36" s="119"/>
      <c r="G36" s="119"/>
      <c r="H36" s="119"/>
    </row>
    <row r="37" spans="1:8" hidden="1" x14ac:dyDescent="0.25">
      <c r="A37" s="121" t="s">
        <v>165</v>
      </c>
      <c r="B37" s="123" t="s">
        <v>166</v>
      </c>
      <c r="C37" s="118" t="s">
        <v>138</v>
      </c>
      <c r="D37" s="119"/>
      <c r="E37" s="119"/>
      <c r="F37" s="119"/>
      <c r="G37" s="119"/>
      <c r="H37" s="119"/>
    </row>
    <row r="38" spans="1:8" ht="16.5" hidden="1" customHeight="1" x14ac:dyDescent="0.25">
      <c r="A38" s="121" t="s">
        <v>167</v>
      </c>
      <c r="B38" s="123" t="s">
        <v>168</v>
      </c>
      <c r="C38" s="118" t="s">
        <v>138</v>
      </c>
      <c r="D38" s="119"/>
      <c r="E38" s="119"/>
      <c r="F38" s="119"/>
      <c r="G38" s="119"/>
      <c r="H38" s="119"/>
    </row>
    <row r="39" spans="1:8" ht="21.75" hidden="1" customHeight="1" x14ac:dyDescent="0.25">
      <c r="A39" s="121" t="s">
        <v>169</v>
      </c>
      <c r="B39" s="123" t="s">
        <v>170</v>
      </c>
      <c r="C39" s="118" t="s">
        <v>138</v>
      </c>
      <c r="D39" s="119"/>
      <c r="E39" s="119"/>
      <c r="F39" s="119"/>
      <c r="G39" s="119"/>
      <c r="H39" s="119"/>
    </row>
    <row r="40" spans="1:8" ht="31.5" hidden="1" x14ac:dyDescent="0.25">
      <c r="A40" s="121" t="s">
        <v>171</v>
      </c>
      <c r="B40" s="123" t="s">
        <v>172</v>
      </c>
      <c r="C40" s="118" t="s">
        <v>138</v>
      </c>
      <c r="D40" s="119"/>
      <c r="E40" s="119"/>
      <c r="F40" s="119"/>
      <c r="G40" s="119"/>
      <c r="H40" s="119"/>
    </row>
    <row r="41" spans="1:8" ht="31.5" hidden="1" x14ac:dyDescent="0.25">
      <c r="A41" s="121" t="s">
        <v>173</v>
      </c>
      <c r="B41" s="123" t="s">
        <v>174</v>
      </c>
      <c r="C41" s="118" t="s">
        <v>138</v>
      </c>
      <c r="D41" s="119"/>
      <c r="E41" s="119"/>
      <c r="F41" s="119"/>
      <c r="G41" s="119"/>
      <c r="H41" s="119"/>
    </row>
    <row r="42" spans="1:8" hidden="1" x14ac:dyDescent="0.25">
      <c r="A42" s="121" t="s">
        <v>175</v>
      </c>
      <c r="B42" s="123" t="s">
        <v>176</v>
      </c>
      <c r="C42" s="118" t="s">
        <v>138</v>
      </c>
      <c r="D42" s="119"/>
      <c r="E42" s="119"/>
      <c r="F42" s="119"/>
      <c r="G42" s="119"/>
      <c r="H42" s="119"/>
    </row>
    <row r="43" spans="1:8" hidden="1" x14ac:dyDescent="0.25">
      <c r="A43" s="121" t="s">
        <v>177</v>
      </c>
      <c r="B43" s="123" t="s">
        <v>178</v>
      </c>
      <c r="C43" s="118" t="s">
        <v>138</v>
      </c>
      <c r="D43" s="119"/>
      <c r="E43" s="119"/>
      <c r="F43" s="119"/>
      <c r="G43" s="119"/>
      <c r="H43" s="119"/>
    </row>
    <row r="44" spans="1:8" hidden="1" x14ac:dyDescent="0.25">
      <c r="A44" s="121" t="s">
        <v>179</v>
      </c>
      <c r="B44" s="123" t="s">
        <v>180</v>
      </c>
      <c r="C44" s="118" t="s">
        <v>138</v>
      </c>
      <c r="D44" s="119"/>
      <c r="E44" s="119"/>
      <c r="F44" s="119"/>
      <c r="G44" s="119"/>
      <c r="H44" s="119"/>
    </row>
    <row r="45" spans="1:8" hidden="1" x14ac:dyDescent="0.25">
      <c r="A45" s="121" t="s">
        <v>181</v>
      </c>
      <c r="B45" s="123" t="s">
        <v>182</v>
      </c>
      <c r="C45" s="118" t="s">
        <v>138</v>
      </c>
      <c r="D45" s="119"/>
      <c r="E45" s="119"/>
      <c r="F45" s="119"/>
      <c r="G45" s="119"/>
      <c r="H45" s="119"/>
    </row>
    <row r="46" spans="1:8" hidden="1" x14ac:dyDescent="0.25">
      <c r="A46" s="121" t="s">
        <v>183</v>
      </c>
      <c r="B46" s="123" t="s">
        <v>184</v>
      </c>
      <c r="C46" s="118" t="s">
        <v>138</v>
      </c>
      <c r="D46" s="119"/>
      <c r="E46" s="119"/>
      <c r="F46" s="119"/>
      <c r="G46" s="119"/>
      <c r="H46" s="119"/>
    </row>
    <row r="47" spans="1:8" hidden="1" x14ac:dyDescent="0.25">
      <c r="A47" s="121" t="s">
        <v>185</v>
      </c>
      <c r="B47" s="123" t="s">
        <v>186</v>
      </c>
      <c r="C47" s="118" t="s">
        <v>138</v>
      </c>
      <c r="D47" s="119"/>
      <c r="E47" s="119"/>
      <c r="F47" s="119"/>
      <c r="G47" s="119"/>
      <c r="H47" s="119"/>
    </row>
    <row r="48" spans="1:8" hidden="1" x14ac:dyDescent="0.25">
      <c r="A48" s="121" t="s">
        <v>187</v>
      </c>
      <c r="B48" s="123" t="s">
        <v>188</v>
      </c>
      <c r="C48" s="118" t="s">
        <v>138</v>
      </c>
      <c r="D48" s="119"/>
      <c r="E48" s="119"/>
      <c r="F48" s="119"/>
      <c r="G48" s="119"/>
      <c r="H48" s="119"/>
    </row>
    <row r="49" spans="1:9" hidden="1" x14ac:dyDescent="0.25">
      <c r="A49" s="121" t="s">
        <v>189</v>
      </c>
      <c r="B49" s="123" t="s">
        <v>190</v>
      </c>
      <c r="C49" s="118" t="s">
        <v>140</v>
      </c>
      <c r="D49" s="119"/>
      <c r="E49" s="119"/>
      <c r="F49" s="119"/>
      <c r="G49" s="119"/>
      <c r="H49" s="119"/>
    </row>
    <row r="50" spans="1:9" ht="15" hidden="1" customHeight="1" x14ac:dyDescent="0.25">
      <c r="A50" s="121" t="s">
        <v>191</v>
      </c>
      <c r="B50" s="123" t="s">
        <v>192</v>
      </c>
      <c r="C50" s="118" t="s">
        <v>140</v>
      </c>
      <c r="D50" s="119"/>
      <c r="E50" s="119"/>
      <c r="F50" s="119"/>
      <c r="G50" s="119"/>
      <c r="H50" s="119"/>
    </row>
    <row r="51" spans="1:9" hidden="1" x14ac:dyDescent="0.25">
      <c r="A51" s="121" t="s">
        <v>193</v>
      </c>
      <c r="B51" s="123" t="s">
        <v>194</v>
      </c>
      <c r="C51" s="118" t="s">
        <v>140</v>
      </c>
      <c r="D51" s="119"/>
      <c r="E51" s="119"/>
      <c r="F51" s="119"/>
      <c r="G51" s="119"/>
      <c r="H51" s="119"/>
    </row>
    <row r="52" spans="1:9" hidden="1" x14ac:dyDescent="0.25">
      <c r="A52" s="121" t="s">
        <v>195</v>
      </c>
      <c r="B52" s="123" t="s">
        <v>196</v>
      </c>
      <c r="C52" s="118" t="s">
        <v>140</v>
      </c>
      <c r="D52" s="119"/>
      <c r="E52" s="119"/>
      <c r="F52" s="119"/>
      <c r="G52" s="119"/>
      <c r="H52" s="119"/>
    </row>
    <row r="53" spans="1:9" hidden="1" x14ac:dyDescent="0.25">
      <c r="A53" s="121" t="s">
        <v>197</v>
      </c>
      <c r="B53" s="123" t="s">
        <v>198</v>
      </c>
      <c r="C53" s="118" t="s">
        <v>140</v>
      </c>
      <c r="D53" s="119"/>
      <c r="E53" s="119"/>
      <c r="F53" s="119"/>
      <c r="G53" s="119"/>
      <c r="H53" s="119"/>
    </row>
    <row r="54" spans="1:9" x14ac:dyDescent="0.25">
      <c r="A54" s="121" t="s">
        <v>155</v>
      </c>
      <c r="B54" s="123" t="s">
        <v>199</v>
      </c>
      <c r="C54" s="118" t="s">
        <v>140</v>
      </c>
      <c r="D54" s="119">
        <v>1966.201</v>
      </c>
      <c r="E54" s="119"/>
      <c r="F54" s="119"/>
      <c r="G54" s="119">
        <f>+F54/$F$7*100</f>
        <v>0</v>
      </c>
      <c r="H54" s="119"/>
      <c r="I54" s="115"/>
    </row>
    <row r="55" spans="1:9" hidden="1" x14ac:dyDescent="0.25">
      <c r="A55" s="121" t="s">
        <v>200</v>
      </c>
      <c r="B55" s="123" t="s">
        <v>201</v>
      </c>
      <c r="C55" s="118" t="s">
        <v>140</v>
      </c>
      <c r="D55" s="119"/>
      <c r="E55" s="119"/>
      <c r="F55" s="119"/>
      <c r="G55" s="119"/>
      <c r="H55" s="119"/>
    </row>
    <row r="56" spans="1:9" hidden="1" x14ac:dyDescent="0.25">
      <c r="A56" s="121" t="s">
        <v>202</v>
      </c>
      <c r="B56" s="123" t="s">
        <v>203</v>
      </c>
      <c r="C56" s="118" t="s">
        <v>140</v>
      </c>
      <c r="D56" s="119"/>
      <c r="E56" s="119"/>
      <c r="F56" s="119"/>
      <c r="G56" s="119"/>
      <c r="H56" s="119"/>
    </row>
    <row r="57" spans="1:9" hidden="1" x14ac:dyDescent="0.25">
      <c r="A57" s="121" t="s">
        <v>204</v>
      </c>
      <c r="B57" s="123" t="s">
        <v>205</v>
      </c>
      <c r="C57" s="118" t="s">
        <v>140</v>
      </c>
      <c r="D57" s="119"/>
      <c r="E57" s="119"/>
      <c r="F57" s="119"/>
      <c r="G57" s="119"/>
      <c r="H57" s="119"/>
    </row>
    <row r="58" spans="1:9" x14ac:dyDescent="0.25">
      <c r="A58" s="121" t="s">
        <v>157</v>
      </c>
      <c r="B58" s="124" t="s">
        <v>206</v>
      </c>
      <c r="C58" s="118" t="s">
        <v>140</v>
      </c>
      <c r="D58" s="119">
        <v>8212.3754000000008</v>
      </c>
      <c r="E58" s="119"/>
      <c r="F58" s="119"/>
      <c r="G58" s="119">
        <f>+F58/$F$7*100</f>
        <v>0</v>
      </c>
      <c r="H58" s="119"/>
    </row>
    <row r="59" spans="1:9" hidden="1" x14ac:dyDescent="0.25">
      <c r="A59" s="121" t="s">
        <v>207</v>
      </c>
      <c r="B59" s="124" t="s">
        <v>208</v>
      </c>
      <c r="C59" s="118" t="s">
        <v>140</v>
      </c>
      <c r="D59" s="119"/>
      <c r="E59" s="119"/>
      <c r="F59" s="119"/>
      <c r="G59" s="119"/>
      <c r="H59" s="119"/>
    </row>
    <row r="60" spans="1:9" hidden="1" x14ac:dyDescent="0.25">
      <c r="A60" s="121" t="s">
        <v>209</v>
      </c>
      <c r="B60" s="124" t="s">
        <v>180</v>
      </c>
      <c r="C60" s="118" t="s">
        <v>140</v>
      </c>
      <c r="D60" s="119"/>
      <c r="E60" s="119"/>
      <c r="F60" s="119"/>
      <c r="G60" s="119"/>
      <c r="H60" s="119"/>
    </row>
    <row r="61" spans="1:9" ht="16.5" hidden="1" customHeight="1" x14ac:dyDescent="0.25">
      <c r="A61" s="121" t="s">
        <v>210</v>
      </c>
      <c r="B61" s="124" t="s">
        <v>211</v>
      </c>
      <c r="C61" s="118" t="s">
        <v>140</v>
      </c>
      <c r="D61" s="119"/>
      <c r="E61" s="119"/>
      <c r="F61" s="119"/>
      <c r="G61" s="119"/>
      <c r="H61" s="119"/>
    </row>
    <row r="62" spans="1:9" hidden="1" x14ac:dyDescent="0.25">
      <c r="A62" s="121" t="s">
        <v>212</v>
      </c>
      <c r="B62" s="124" t="s">
        <v>205</v>
      </c>
      <c r="C62" s="118" t="s">
        <v>140</v>
      </c>
      <c r="D62" s="119"/>
      <c r="E62" s="119"/>
      <c r="F62" s="119"/>
      <c r="G62" s="119"/>
      <c r="H62" s="119"/>
    </row>
    <row r="63" spans="1:9" hidden="1" x14ac:dyDescent="0.25">
      <c r="A63" s="121" t="s">
        <v>213</v>
      </c>
      <c r="B63" s="124" t="s">
        <v>214</v>
      </c>
      <c r="C63" s="118" t="s">
        <v>140</v>
      </c>
      <c r="D63" s="119"/>
      <c r="E63" s="119"/>
      <c r="F63" s="119"/>
      <c r="G63" s="119"/>
      <c r="H63" s="119"/>
    </row>
    <row r="64" spans="1:9" hidden="1" x14ac:dyDescent="0.25">
      <c r="A64" s="121" t="s">
        <v>215</v>
      </c>
      <c r="B64" s="124" t="s">
        <v>216</v>
      </c>
      <c r="C64" s="118" t="s">
        <v>140</v>
      </c>
      <c r="D64" s="119"/>
      <c r="E64" s="119"/>
      <c r="F64" s="119"/>
      <c r="G64" s="119"/>
      <c r="H64" s="119"/>
    </row>
    <row r="65" spans="1:8" hidden="1" x14ac:dyDescent="0.25">
      <c r="A65" s="121" t="s">
        <v>217</v>
      </c>
      <c r="B65" s="124" t="s">
        <v>218</v>
      </c>
      <c r="C65" s="118" t="s">
        <v>140</v>
      </c>
      <c r="D65" s="119"/>
      <c r="E65" s="119"/>
      <c r="F65" s="119"/>
      <c r="G65" s="119"/>
      <c r="H65" s="119"/>
    </row>
    <row r="66" spans="1:8" hidden="1" x14ac:dyDescent="0.25">
      <c r="A66" s="121" t="s">
        <v>219</v>
      </c>
      <c r="B66" s="124" t="s">
        <v>220</v>
      </c>
      <c r="C66" s="118" t="s">
        <v>140</v>
      </c>
      <c r="D66" s="119"/>
      <c r="E66" s="119"/>
      <c r="F66" s="119"/>
      <c r="G66" s="119"/>
      <c r="H66" s="119"/>
    </row>
    <row r="67" spans="1:8" hidden="1" x14ac:dyDescent="0.25">
      <c r="A67" s="121" t="s">
        <v>221</v>
      </c>
      <c r="B67" s="124" t="s">
        <v>222</v>
      </c>
      <c r="C67" s="118" t="s">
        <v>140</v>
      </c>
      <c r="D67" s="119"/>
      <c r="E67" s="119"/>
      <c r="F67" s="119"/>
      <c r="G67" s="119"/>
      <c r="H67" s="119"/>
    </row>
    <row r="68" spans="1:8" hidden="1" x14ac:dyDescent="0.25">
      <c r="A68" s="121" t="s">
        <v>223</v>
      </c>
      <c r="B68" s="124" t="s">
        <v>180</v>
      </c>
      <c r="C68" s="118" t="s">
        <v>140</v>
      </c>
      <c r="D68" s="119"/>
      <c r="E68" s="119"/>
      <c r="F68" s="119"/>
      <c r="G68" s="119"/>
      <c r="H68" s="119"/>
    </row>
    <row r="69" spans="1:8" hidden="1" x14ac:dyDescent="0.25">
      <c r="A69" s="121" t="s">
        <v>224</v>
      </c>
      <c r="B69" s="124" t="s">
        <v>199</v>
      </c>
      <c r="C69" s="118" t="s">
        <v>140</v>
      </c>
      <c r="D69" s="119"/>
      <c r="E69" s="119"/>
      <c r="F69" s="119"/>
      <c r="G69" s="119"/>
      <c r="H69" s="119"/>
    </row>
    <row r="70" spans="1:8" hidden="1" x14ac:dyDescent="0.25">
      <c r="A70" s="121" t="s">
        <v>225</v>
      </c>
      <c r="B70" s="124" t="s">
        <v>226</v>
      </c>
      <c r="C70" s="118" t="s">
        <v>140</v>
      </c>
      <c r="D70" s="119"/>
      <c r="E70" s="119"/>
      <c r="F70" s="119"/>
      <c r="G70" s="119"/>
      <c r="H70" s="119"/>
    </row>
    <row r="71" spans="1:8" ht="20.25" hidden="1" customHeight="1" x14ac:dyDescent="0.25">
      <c r="A71" s="121" t="s">
        <v>227</v>
      </c>
      <c r="B71" s="124" t="s">
        <v>228</v>
      </c>
      <c r="C71" s="118" t="s">
        <v>140</v>
      </c>
      <c r="D71" s="119"/>
      <c r="E71" s="119"/>
      <c r="F71" s="119"/>
      <c r="G71" s="119"/>
      <c r="H71" s="119"/>
    </row>
    <row r="72" spans="1:8" hidden="1" x14ac:dyDescent="0.25">
      <c r="A72" s="121" t="s">
        <v>229</v>
      </c>
      <c r="B72" s="124" t="s">
        <v>230</v>
      </c>
      <c r="C72" s="118" t="s">
        <v>140</v>
      </c>
      <c r="D72" s="119"/>
      <c r="E72" s="119"/>
      <c r="F72" s="119"/>
      <c r="G72" s="119"/>
      <c r="H72" s="119"/>
    </row>
    <row r="73" spans="1:8" hidden="1" x14ac:dyDescent="0.25">
      <c r="A73" s="121" t="s">
        <v>231</v>
      </c>
      <c r="B73" s="124" t="s">
        <v>232</v>
      </c>
      <c r="C73" s="118" t="s">
        <v>140</v>
      </c>
      <c r="D73" s="119"/>
      <c r="E73" s="119"/>
      <c r="F73" s="119"/>
      <c r="G73" s="119"/>
      <c r="H73" s="119"/>
    </row>
    <row r="74" spans="1:8" hidden="1" x14ac:dyDescent="0.25">
      <c r="A74" s="121" t="s">
        <v>233</v>
      </c>
      <c r="B74" s="124" t="s">
        <v>234</v>
      </c>
      <c r="C74" s="118" t="s">
        <v>140</v>
      </c>
      <c r="D74" s="119"/>
      <c r="E74" s="119"/>
      <c r="F74" s="119"/>
      <c r="G74" s="119"/>
      <c r="H74" s="119"/>
    </row>
    <row r="75" spans="1:8" hidden="1" x14ac:dyDescent="0.25">
      <c r="A75" s="121" t="s">
        <v>235</v>
      </c>
      <c r="B75" s="123" t="s">
        <v>236</v>
      </c>
      <c r="C75" s="123" t="s">
        <v>237</v>
      </c>
      <c r="D75" s="119"/>
      <c r="E75" s="119"/>
      <c r="F75" s="119"/>
      <c r="G75" s="119"/>
      <c r="H75" s="119"/>
    </row>
    <row r="76" spans="1:8" ht="31.5" hidden="1" x14ac:dyDescent="0.25">
      <c r="A76" s="121" t="s">
        <v>238</v>
      </c>
      <c r="B76" s="123" t="s">
        <v>239</v>
      </c>
      <c r="C76" s="123" t="s">
        <v>240</v>
      </c>
      <c r="D76" s="119"/>
      <c r="E76" s="119"/>
      <c r="F76" s="119"/>
      <c r="G76" s="119"/>
      <c r="H76" s="119"/>
    </row>
    <row r="77" spans="1:8" hidden="1" x14ac:dyDescent="0.25">
      <c r="A77" s="121" t="s">
        <v>241</v>
      </c>
      <c r="B77" s="123" t="s">
        <v>242</v>
      </c>
      <c r="C77" s="123" t="s">
        <v>240</v>
      </c>
      <c r="D77" s="119"/>
      <c r="E77" s="119"/>
      <c r="F77" s="119"/>
      <c r="G77" s="119">
        <f>+F77/$F$7*100</f>
        <v>0</v>
      </c>
      <c r="H77" s="119"/>
    </row>
    <row r="78" spans="1:8" x14ac:dyDescent="0.25">
      <c r="A78" s="121" t="s">
        <v>159</v>
      </c>
      <c r="B78" s="118" t="s">
        <v>243</v>
      </c>
      <c r="C78" s="118" t="s">
        <v>140</v>
      </c>
      <c r="D78" s="119">
        <v>1084747.0260000001</v>
      </c>
      <c r="E78" s="169"/>
      <c r="F78" s="119"/>
      <c r="G78" s="119">
        <f t="shared" ref="G78:G106" si="2">+F78/$F$7*100</f>
        <v>0</v>
      </c>
      <c r="H78" s="169"/>
    </row>
    <row r="79" spans="1:8" x14ac:dyDescent="0.25">
      <c r="A79" s="121" t="s">
        <v>161</v>
      </c>
      <c r="B79" s="126" t="s">
        <v>244</v>
      </c>
      <c r="C79" s="118" t="s">
        <v>140</v>
      </c>
      <c r="D79" s="119">
        <v>3073.8809999999999</v>
      </c>
      <c r="E79" s="169"/>
      <c r="F79" s="119">
        <f>2815.866</f>
        <v>2815.866</v>
      </c>
      <c r="G79" s="119">
        <f t="shared" si="2"/>
        <v>1.1265082582928682E-2</v>
      </c>
      <c r="H79" s="119">
        <f>+F79/D79*100</f>
        <v>91.606213773402416</v>
      </c>
    </row>
    <row r="80" spans="1:8" x14ac:dyDescent="0.25">
      <c r="A80" s="121" t="s">
        <v>163</v>
      </c>
      <c r="B80" s="126" t="s">
        <v>245</v>
      </c>
      <c r="C80" s="118" t="s">
        <v>140</v>
      </c>
      <c r="D80" s="119">
        <v>70360.776599999997</v>
      </c>
      <c r="E80" s="169"/>
      <c r="F80" s="119"/>
      <c r="G80" s="119">
        <f t="shared" si="2"/>
        <v>0</v>
      </c>
      <c r="H80" s="169"/>
    </row>
    <row r="81" spans="1:8" x14ac:dyDescent="0.25">
      <c r="A81" s="121" t="s">
        <v>165</v>
      </c>
      <c r="B81" s="126" t="s">
        <v>246</v>
      </c>
      <c r="C81" s="118" t="s">
        <v>139</v>
      </c>
      <c r="D81" s="119">
        <v>54853.054199999999</v>
      </c>
      <c r="E81" s="169"/>
      <c r="F81" s="119">
        <f>5519.674</f>
        <v>5519.674</v>
      </c>
      <c r="G81" s="119">
        <f t="shared" si="2"/>
        <v>2.2081868753997629E-2</v>
      </c>
      <c r="H81" s="119">
        <f>+F81/D81*100</f>
        <v>10.062655727199234</v>
      </c>
    </row>
    <row r="82" spans="1:8" x14ac:dyDescent="0.25">
      <c r="A82" s="121" t="s">
        <v>167</v>
      </c>
      <c r="B82" s="126" t="s">
        <v>247</v>
      </c>
      <c r="C82" s="118" t="s">
        <v>140</v>
      </c>
      <c r="D82" s="119">
        <v>20711.629949999999</v>
      </c>
      <c r="E82" s="169"/>
      <c r="F82" s="119">
        <v>18010.113000000001</v>
      </c>
      <c r="G82" s="119">
        <f t="shared" si="2"/>
        <v>7.2050804361030479E-2</v>
      </c>
      <c r="H82" s="119">
        <f>+F82/D82*100</f>
        <v>86.956521739130437</v>
      </c>
    </row>
    <row r="83" spans="1:8" x14ac:dyDescent="0.25">
      <c r="A83" s="121" t="s">
        <v>169</v>
      </c>
      <c r="B83" s="126" t="s">
        <v>248</v>
      </c>
      <c r="C83" s="118" t="s">
        <v>140</v>
      </c>
      <c r="D83" s="127">
        <f>3923.5861+7591.04305+5105.013</f>
        <v>16619.64215</v>
      </c>
      <c r="E83" s="169"/>
      <c r="F83" s="127"/>
      <c r="G83" s="119">
        <f t="shared" si="2"/>
        <v>0</v>
      </c>
      <c r="H83" s="169"/>
    </row>
    <row r="84" spans="1:8" hidden="1" x14ac:dyDescent="0.25">
      <c r="A84" s="121" t="s">
        <v>249</v>
      </c>
      <c r="B84" s="126" t="s">
        <v>250</v>
      </c>
      <c r="C84" s="118" t="s">
        <v>140</v>
      </c>
      <c r="D84" s="128"/>
      <c r="E84" s="169"/>
      <c r="F84" s="128"/>
      <c r="G84" s="119">
        <f t="shared" si="2"/>
        <v>0</v>
      </c>
      <c r="H84" s="169"/>
    </row>
    <row r="85" spans="1:8" x14ac:dyDescent="0.25">
      <c r="A85" s="121" t="s">
        <v>171</v>
      </c>
      <c r="B85" s="126" t="s">
        <v>251</v>
      </c>
      <c r="C85" s="118" t="s">
        <v>140</v>
      </c>
      <c r="D85" s="127">
        <v>649.30960000000005</v>
      </c>
      <c r="E85" s="169"/>
      <c r="F85" s="127"/>
      <c r="G85" s="119">
        <f t="shared" si="2"/>
        <v>0</v>
      </c>
      <c r="H85" s="169"/>
    </row>
    <row r="86" spans="1:8" x14ac:dyDescent="0.25">
      <c r="A86" s="177" t="s">
        <v>173</v>
      </c>
      <c r="B86" s="126" t="s">
        <v>252</v>
      </c>
      <c r="C86" s="118" t="s">
        <v>140</v>
      </c>
      <c r="D86" s="127">
        <v>221.33590000000001</v>
      </c>
      <c r="E86" s="169"/>
      <c r="F86" s="127"/>
      <c r="G86" s="119">
        <f t="shared" si="2"/>
        <v>0</v>
      </c>
      <c r="H86" s="169"/>
    </row>
    <row r="87" spans="1:8" hidden="1" x14ac:dyDescent="0.25">
      <c r="A87" s="121" t="s">
        <v>253</v>
      </c>
      <c r="B87" s="126" t="s">
        <v>254</v>
      </c>
      <c r="C87" s="118" t="s">
        <v>140</v>
      </c>
      <c r="D87" s="119"/>
      <c r="E87" s="169"/>
      <c r="F87" s="119"/>
      <c r="G87" s="119">
        <f t="shared" si="2"/>
        <v>0</v>
      </c>
      <c r="H87" s="169"/>
    </row>
    <row r="88" spans="1:8" hidden="1" x14ac:dyDescent="0.25">
      <c r="A88" s="121" t="s">
        <v>255</v>
      </c>
      <c r="B88" s="129" t="s">
        <v>256</v>
      </c>
      <c r="C88" s="118" t="s">
        <v>140</v>
      </c>
      <c r="D88" s="119"/>
      <c r="E88" s="169"/>
      <c r="F88" s="119"/>
      <c r="G88" s="119">
        <f t="shared" si="2"/>
        <v>0</v>
      </c>
      <c r="H88" s="169"/>
    </row>
    <row r="89" spans="1:8" ht="31.5" x14ac:dyDescent="0.25">
      <c r="A89" s="177" t="s">
        <v>175</v>
      </c>
      <c r="B89" s="130" t="s">
        <v>257</v>
      </c>
      <c r="C89" s="118" t="s">
        <v>140</v>
      </c>
      <c r="D89" s="119"/>
      <c r="E89" s="169"/>
      <c r="F89" s="119">
        <v>229408.72391</v>
      </c>
      <c r="G89" s="119">
        <f t="shared" si="2"/>
        <v>0.91776676166068827</v>
      </c>
      <c r="H89" s="169"/>
    </row>
    <row r="90" spans="1:8" x14ac:dyDescent="0.25">
      <c r="A90" s="177" t="s">
        <v>177</v>
      </c>
      <c r="B90" s="126" t="s">
        <v>258</v>
      </c>
      <c r="C90" s="118" t="s">
        <v>140</v>
      </c>
      <c r="D90" s="119"/>
      <c r="E90" s="169"/>
      <c r="F90" s="119">
        <v>91765.706999999995</v>
      </c>
      <c r="G90" s="119">
        <f t="shared" si="2"/>
        <v>0.36711557568287573</v>
      </c>
      <c r="H90" s="169"/>
    </row>
    <row r="91" spans="1:8" x14ac:dyDescent="0.25">
      <c r="A91" s="177" t="s">
        <v>179</v>
      </c>
      <c r="B91" s="129" t="s">
        <v>259</v>
      </c>
      <c r="C91" s="118" t="s">
        <v>69</v>
      </c>
      <c r="D91" s="119"/>
      <c r="E91" s="169"/>
      <c r="F91" s="119">
        <f>2632733.61376/1.12</f>
        <v>2350655.012285714</v>
      </c>
      <c r="G91" s="119">
        <f t="shared" si="2"/>
        <v>9.4039712249708618</v>
      </c>
      <c r="H91" s="169"/>
    </row>
    <row r="92" spans="1:8" x14ac:dyDescent="0.25">
      <c r="A92" s="177" t="s">
        <v>181</v>
      </c>
      <c r="B92" s="126" t="s">
        <v>260</v>
      </c>
      <c r="C92" s="118" t="s">
        <v>69</v>
      </c>
      <c r="D92" s="119"/>
      <c r="E92" s="169"/>
      <c r="F92" s="119">
        <v>3549123.8481700001</v>
      </c>
      <c r="G92" s="119"/>
      <c r="H92" s="169"/>
    </row>
    <row r="93" spans="1:8" hidden="1" x14ac:dyDescent="0.25">
      <c r="A93" s="121" t="s">
        <v>261</v>
      </c>
      <c r="B93" s="126" t="s">
        <v>262</v>
      </c>
      <c r="C93" s="118" t="s">
        <v>140</v>
      </c>
      <c r="D93" s="119"/>
      <c r="E93" s="169"/>
      <c r="F93" s="119"/>
      <c r="G93" s="119">
        <f t="shared" si="2"/>
        <v>0</v>
      </c>
      <c r="H93" s="169"/>
    </row>
    <row r="94" spans="1:8" hidden="1" x14ac:dyDescent="0.25">
      <c r="A94" s="121" t="s">
        <v>263</v>
      </c>
      <c r="B94" s="126" t="s">
        <v>264</v>
      </c>
      <c r="C94" s="118" t="s">
        <v>140</v>
      </c>
      <c r="D94" s="119"/>
      <c r="E94" s="169"/>
      <c r="F94" s="119"/>
      <c r="G94" s="119">
        <f t="shared" si="2"/>
        <v>0</v>
      </c>
      <c r="H94" s="169"/>
    </row>
    <row r="95" spans="1:8" hidden="1" x14ac:dyDescent="0.25">
      <c r="A95" s="121" t="s">
        <v>265</v>
      </c>
      <c r="B95" s="126" t="s">
        <v>266</v>
      </c>
      <c r="C95" s="118" t="s">
        <v>140</v>
      </c>
      <c r="D95" s="119"/>
      <c r="E95" s="169"/>
      <c r="F95" s="119"/>
      <c r="G95" s="119">
        <f t="shared" si="2"/>
        <v>0</v>
      </c>
      <c r="H95" s="169"/>
    </row>
    <row r="96" spans="1:8" hidden="1" x14ac:dyDescent="0.25">
      <c r="A96" s="121" t="s">
        <v>267</v>
      </c>
      <c r="B96" s="126" t="s">
        <v>268</v>
      </c>
      <c r="C96" s="118" t="s">
        <v>140</v>
      </c>
      <c r="D96" s="119"/>
      <c r="E96" s="169"/>
      <c r="F96" s="119"/>
      <c r="G96" s="119">
        <f t="shared" si="2"/>
        <v>0</v>
      </c>
      <c r="H96" s="169"/>
    </row>
    <row r="97" spans="1:8" ht="31.5" hidden="1" x14ac:dyDescent="0.25">
      <c r="A97" s="121" t="s">
        <v>269</v>
      </c>
      <c r="B97" s="129" t="s">
        <v>270</v>
      </c>
      <c r="C97" s="118" t="s">
        <v>140</v>
      </c>
      <c r="D97" s="119"/>
      <c r="E97" s="169"/>
      <c r="F97" s="119"/>
      <c r="G97" s="119">
        <f t="shared" si="2"/>
        <v>0</v>
      </c>
      <c r="H97" s="169"/>
    </row>
    <row r="98" spans="1:8" hidden="1" x14ac:dyDescent="0.25">
      <c r="A98" s="121" t="s">
        <v>271</v>
      </c>
      <c r="B98" s="126" t="s">
        <v>272</v>
      </c>
      <c r="C98" s="118" t="s">
        <v>140</v>
      </c>
      <c r="D98" s="119"/>
      <c r="E98" s="169"/>
      <c r="F98" s="119"/>
      <c r="G98" s="119">
        <f t="shared" si="2"/>
        <v>0</v>
      </c>
      <c r="H98" s="169"/>
    </row>
    <row r="99" spans="1:8" x14ac:dyDescent="0.25">
      <c r="A99" s="177" t="s">
        <v>183</v>
      </c>
      <c r="B99" s="126" t="s">
        <v>273</v>
      </c>
      <c r="C99" s="118" t="s">
        <v>140</v>
      </c>
      <c r="D99" s="119">
        <v>741.65340000000003</v>
      </c>
      <c r="E99" s="169"/>
      <c r="F99" s="119"/>
      <c r="G99" s="119">
        <f t="shared" si="2"/>
        <v>0</v>
      </c>
      <c r="H99" s="169"/>
    </row>
    <row r="100" spans="1:8" x14ac:dyDescent="0.25">
      <c r="A100" s="182"/>
      <c r="B100" s="126" t="s">
        <v>406</v>
      </c>
      <c r="C100" s="118" t="s">
        <v>138</v>
      </c>
      <c r="D100" s="119">
        <v>3325289.2050000001</v>
      </c>
      <c r="E100" s="169"/>
      <c r="F100" s="119"/>
      <c r="G100" s="119"/>
      <c r="H100" s="169"/>
    </row>
    <row r="101" spans="1:8" x14ac:dyDescent="0.25">
      <c r="A101" s="177" t="s">
        <v>185</v>
      </c>
      <c r="B101" s="126" t="s">
        <v>366</v>
      </c>
      <c r="C101" s="118" t="s">
        <v>140</v>
      </c>
      <c r="D101" s="119"/>
      <c r="E101" s="169"/>
      <c r="F101" s="119">
        <v>4018.4059999999999</v>
      </c>
      <c r="G101" s="119">
        <f t="shared" si="2"/>
        <v>1.6075933812807894E-2</v>
      </c>
      <c r="H101" s="169"/>
    </row>
    <row r="102" spans="1:8" ht="31.5" x14ac:dyDescent="0.25">
      <c r="A102" s="177" t="s">
        <v>187</v>
      </c>
      <c r="B102" s="129" t="s">
        <v>367</v>
      </c>
      <c r="C102" s="118" t="s">
        <v>140</v>
      </c>
      <c r="D102" s="119"/>
      <c r="E102" s="169"/>
      <c r="F102" s="119">
        <v>6674.107</v>
      </c>
      <c r="G102" s="119">
        <f t="shared" si="2"/>
        <v>2.6700264331577708E-2</v>
      </c>
      <c r="H102" s="169"/>
    </row>
    <row r="103" spans="1:8" ht="31.5" x14ac:dyDescent="0.25">
      <c r="A103" s="177" t="s">
        <v>189</v>
      </c>
      <c r="B103" s="129" t="s">
        <v>368</v>
      </c>
      <c r="C103" s="118" t="s">
        <v>140</v>
      </c>
      <c r="D103" s="119"/>
      <c r="E103" s="169"/>
      <c r="F103" s="119"/>
      <c r="G103" s="119">
        <f t="shared" si="2"/>
        <v>0</v>
      </c>
      <c r="H103" s="169"/>
    </row>
    <row r="104" spans="1:8" x14ac:dyDescent="0.25">
      <c r="A104" s="177" t="s">
        <v>191</v>
      </c>
      <c r="B104" s="166" t="s">
        <v>369</v>
      </c>
      <c r="C104" s="118" t="s">
        <v>140</v>
      </c>
      <c r="D104" s="119"/>
      <c r="E104" s="169"/>
      <c r="F104" s="119">
        <v>4838118.9730000002</v>
      </c>
      <c r="G104" s="119">
        <f t="shared" si="2"/>
        <v>19.355256882564404</v>
      </c>
      <c r="H104" s="169"/>
    </row>
    <row r="105" spans="1:8" x14ac:dyDescent="0.25">
      <c r="A105" s="177" t="s">
        <v>193</v>
      </c>
      <c r="B105" s="126" t="s">
        <v>370</v>
      </c>
      <c r="C105" s="118" t="s">
        <v>140</v>
      </c>
      <c r="D105" s="119"/>
      <c r="E105" s="169"/>
      <c r="F105" s="119">
        <v>55512.904999999999</v>
      </c>
      <c r="G105" s="119">
        <f t="shared" si="2"/>
        <v>0.22208352927421776</v>
      </c>
      <c r="H105" s="169"/>
    </row>
    <row r="106" spans="1:8" x14ac:dyDescent="0.25">
      <c r="A106" s="175" t="s">
        <v>195</v>
      </c>
      <c r="B106" s="126" t="s">
        <v>371</v>
      </c>
      <c r="C106" s="118" t="s">
        <v>138</v>
      </c>
      <c r="D106" s="119"/>
      <c r="E106" s="169"/>
      <c r="F106" s="119">
        <v>1010731.732</v>
      </c>
      <c r="G106" s="119">
        <f t="shared" si="2"/>
        <v>4.0435079049097293</v>
      </c>
      <c r="H106" s="169"/>
    </row>
    <row r="107" spans="1:8" ht="31.5" x14ac:dyDescent="0.25">
      <c r="A107" s="177" t="s">
        <v>197</v>
      </c>
      <c r="B107" s="129" t="s">
        <v>254</v>
      </c>
      <c r="C107" s="118" t="s">
        <v>138</v>
      </c>
      <c r="D107" s="119">
        <v>2276807.1006</v>
      </c>
      <c r="E107" s="169"/>
      <c r="F107" s="119"/>
      <c r="G107" s="119"/>
      <c r="H107" s="169"/>
    </row>
    <row r="108" spans="1:8" ht="31.5" x14ac:dyDescent="0.25">
      <c r="A108" s="177" t="s">
        <v>384</v>
      </c>
      <c r="B108" s="129" t="s">
        <v>379</v>
      </c>
      <c r="C108" s="118" t="s">
        <v>140</v>
      </c>
      <c r="D108" s="119"/>
      <c r="E108" s="169"/>
      <c r="F108" s="119">
        <v>32387.642909999999</v>
      </c>
      <c r="G108" s="119">
        <f t="shared" ref="G108" si="3">+F108/$F$7*100</f>
        <v>0.12956918832343392</v>
      </c>
      <c r="H108" s="169"/>
    </row>
    <row r="109" spans="1:8" x14ac:dyDescent="0.25">
      <c r="A109" s="177" t="s">
        <v>200</v>
      </c>
      <c r="B109" s="126" t="s">
        <v>378</v>
      </c>
      <c r="C109" s="118" t="s">
        <v>140</v>
      </c>
      <c r="D109" s="119"/>
      <c r="E109" s="169"/>
      <c r="F109" s="119">
        <v>122148.86199999999</v>
      </c>
      <c r="G109" s="119">
        <f t="shared" ref="G109:G114" si="4">+F109/$F$7*100</f>
        <v>0.48866566017017821</v>
      </c>
      <c r="H109" s="169"/>
    </row>
    <row r="110" spans="1:8" x14ac:dyDescent="0.25">
      <c r="A110" s="177" t="s">
        <v>202</v>
      </c>
      <c r="B110" s="129" t="s">
        <v>386</v>
      </c>
      <c r="C110" s="118" t="s">
        <v>138</v>
      </c>
      <c r="D110" s="119"/>
      <c r="E110" s="169"/>
      <c r="F110" s="119">
        <v>104588.344</v>
      </c>
      <c r="G110" s="119">
        <f t="shared" si="4"/>
        <v>0.41841349424005031</v>
      </c>
      <c r="H110" s="169"/>
    </row>
    <row r="111" spans="1:8" x14ac:dyDescent="0.25">
      <c r="A111" s="177" t="s">
        <v>204</v>
      </c>
      <c r="B111" s="129" t="s">
        <v>380</v>
      </c>
      <c r="C111" s="118" t="s">
        <v>138</v>
      </c>
      <c r="D111" s="119"/>
      <c r="E111" s="169"/>
      <c r="F111" s="119">
        <v>9173.4373899999991</v>
      </c>
      <c r="G111" s="119">
        <f t="shared" si="4"/>
        <v>3.6699022527235226E-2</v>
      </c>
      <c r="H111" s="169"/>
    </row>
    <row r="112" spans="1:8" x14ac:dyDescent="0.25">
      <c r="A112" s="177" t="s">
        <v>385</v>
      </c>
      <c r="B112" s="126" t="s">
        <v>381</v>
      </c>
      <c r="C112" s="118" t="s">
        <v>138</v>
      </c>
      <c r="D112" s="119"/>
      <c r="E112" s="169"/>
      <c r="F112" s="119">
        <v>2255.2241300000001</v>
      </c>
      <c r="G112" s="119">
        <f t="shared" si="4"/>
        <v>9.0221928413722428E-3</v>
      </c>
      <c r="H112" s="169"/>
    </row>
    <row r="113" spans="1:10" x14ac:dyDescent="0.25">
      <c r="A113" s="177" t="s">
        <v>207</v>
      </c>
      <c r="B113" s="129" t="s">
        <v>382</v>
      </c>
      <c r="C113" s="118" t="s">
        <v>140</v>
      </c>
      <c r="D113" s="119"/>
      <c r="E113" s="169"/>
      <c r="F113" s="119"/>
      <c r="G113" s="119">
        <f t="shared" si="4"/>
        <v>0</v>
      </c>
      <c r="H113" s="169"/>
    </row>
    <row r="114" spans="1:10" x14ac:dyDescent="0.25">
      <c r="A114" s="177" t="s">
        <v>209</v>
      </c>
      <c r="B114" s="126" t="s">
        <v>383</v>
      </c>
      <c r="C114" s="118" t="s">
        <v>138</v>
      </c>
      <c r="D114" s="119"/>
      <c r="E114" s="169"/>
      <c r="F114" s="119"/>
      <c r="G114" s="119">
        <f t="shared" si="4"/>
        <v>0</v>
      </c>
      <c r="H114" s="169"/>
    </row>
    <row r="115" spans="1:10" x14ac:dyDescent="0.25">
      <c r="A115" s="131"/>
      <c r="B115" s="132"/>
      <c r="C115" s="133"/>
      <c r="D115" s="134"/>
      <c r="E115" s="134"/>
      <c r="F115" s="135"/>
      <c r="G115" s="134"/>
      <c r="H115" s="134"/>
    </row>
    <row r="116" spans="1:10" ht="75" customHeight="1" x14ac:dyDescent="0.25">
      <c r="A116" s="131"/>
      <c r="B116" s="99" t="s">
        <v>125</v>
      </c>
      <c r="C116" s="93"/>
      <c r="D116" s="85"/>
      <c r="E116" s="94"/>
      <c r="F116" s="100" t="s">
        <v>373</v>
      </c>
      <c r="G116" s="86"/>
      <c r="H116" s="74"/>
    </row>
    <row r="117" spans="1:10" ht="25.5" customHeight="1" x14ac:dyDescent="0.25">
      <c r="A117" s="103"/>
      <c r="B117" s="104"/>
      <c r="C117" s="105"/>
      <c r="D117" s="106"/>
      <c r="E117" s="106"/>
      <c r="F117" s="136"/>
      <c r="G117" s="106"/>
      <c r="H117" s="106"/>
    </row>
    <row r="118" spans="1:10" ht="75" customHeight="1" x14ac:dyDescent="0.25">
      <c r="A118" s="137"/>
      <c r="B118" s="99" t="s">
        <v>46</v>
      </c>
      <c r="C118" s="93"/>
      <c r="D118" s="93"/>
      <c r="E118" s="93"/>
      <c r="F118" s="207" t="s">
        <v>50</v>
      </c>
      <c r="G118" s="207"/>
      <c r="H118" s="138"/>
      <c r="I118" s="230"/>
      <c r="J118" s="230"/>
    </row>
    <row r="119" spans="1:10" x14ac:dyDescent="0.25">
      <c r="A119" s="103"/>
      <c r="B119" s="104"/>
      <c r="C119" s="105"/>
      <c r="D119" s="106"/>
      <c r="E119" s="106"/>
      <c r="F119" s="106"/>
      <c r="G119" s="106"/>
      <c r="H119" s="106"/>
    </row>
    <row r="120" spans="1:10" x14ac:dyDescent="0.25">
      <c r="D120" s="115"/>
    </row>
  </sheetData>
  <protectedRanges>
    <protectedRange sqref="S71" name="Диапазон1_1"/>
    <protectedRange sqref="P71" name="Диапазон1_3_1"/>
  </protectedRanges>
  <mergeCells count="20">
    <mergeCell ref="I118:J118"/>
    <mergeCell ref="A21:A23"/>
    <mergeCell ref="B21:B23"/>
    <mergeCell ref="A24:A26"/>
    <mergeCell ref="B24:B26"/>
    <mergeCell ref="B31:C31"/>
    <mergeCell ref="F118:G118"/>
    <mergeCell ref="A12:A14"/>
    <mergeCell ref="B12:B14"/>
    <mergeCell ref="A15:A17"/>
    <mergeCell ref="B15:B17"/>
    <mergeCell ref="A18:A20"/>
    <mergeCell ref="B18:B20"/>
    <mergeCell ref="A9:A11"/>
    <mergeCell ref="B9:B11"/>
    <mergeCell ref="F1:H1"/>
    <mergeCell ref="A3:H3"/>
    <mergeCell ref="G4:H4"/>
    <mergeCell ref="A7:C7"/>
    <mergeCell ref="B8:C8"/>
  </mergeCells>
  <conditionalFormatting sqref="B22">
    <cfRule type="expression" dxfId="26" priority="27" stopIfTrue="1">
      <formula>AND(ROW(B22)=CELL("СТРОКА"),$S$1="вкл.")</formula>
    </cfRule>
  </conditionalFormatting>
  <conditionalFormatting sqref="B24">
    <cfRule type="expression" dxfId="25" priority="26" stopIfTrue="1">
      <formula>AND(ROW(B24)=CELL("СТРОКА"),$S$1="вкл.")</formula>
    </cfRule>
  </conditionalFormatting>
  <conditionalFormatting sqref="B25">
    <cfRule type="expression" dxfId="24" priority="25" stopIfTrue="1">
      <formula>AND(ROW(B25)=CELL("СТРОКА"),$S$1="вкл.")</formula>
    </cfRule>
  </conditionalFormatting>
  <conditionalFormatting sqref="B26">
    <cfRule type="expression" dxfId="23" priority="24" stopIfTrue="1">
      <formula>AND(ROW(B26)=CELL("СТРОКА"),$S$1="вкл.")</formula>
    </cfRule>
  </conditionalFormatting>
  <conditionalFormatting sqref="B27">
    <cfRule type="expression" dxfId="22" priority="23" stopIfTrue="1">
      <formula>AND(ROW(B27)=CELL("СТРОКА"),$S$1="вкл.")</formula>
    </cfRule>
  </conditionalFormatting>
  <conditionalFormatting sqref="B28">
    <cfRule type="expression" dxfId="21" priority="22" stopIfTrue="1">
      <formula>AND(ROW(B28)=CELL("СТРОКА"),$S$1="вкл.")</formula>
    </cfRule>
  </conditionalFormatting>
  <conditionalFormatting sqref="B29">
    <cfRule type="expression" dxfId="20" priority="21" stopIfTrue="1">
      <formula>AND(ROW(B29)=CELL("СТРОКА"),$S$1="вкл.")</formula>
    </cfRule>
  </conditionalFormatting>
  <conditionalFormatting sqref="B31">
    <cfRule type="expression" dxfId="19" priority="19" stopIfTrue="1">
      <formula>AND(ROW(B31)=CELL("СТРОКА"),$S$1="вкл.")</formula>
    </cfRule>
  </conditionalFormatting>
  <conditionalFormatting sqref="B30">
    <cfRule type="expression" dxfId="18" priority="20" stopIfTrue="1">
      <formula>AND(ROW(B30)=CELL("СТРОКА"),$S$1="вкл.")</formula>
    </cfRule>
  </conditionalFormatting>
  <conditionalFormatting sqref="B30">
    <cfRule type="expression" dxfId="17" priority="18" stopIfTrue="1">
      <formula>AND(ROW(B30)=CELL("СТРОКА"),$S$1="вкл.")</formula>
    </cfRule>
  </conditionalFormatting>
  <conditionalFormatting sqref="B32">
    <cfRule type="expression" dxfId="16" priority="17" stopIfTrue="1">
      <formula>AND(ROW(B32)=CELL("СТРОКА"),$S$1="вкл.")</formula>
    </cfRule>
  </conditionalFormatting>
  <conditionalFormatting sqref="B33">
    <cfRule type="expression" dxfId="15" priority="16" stopIfTrue="1">
      <formula>AND(ROW(B33)=CELL("СТРОКА"),$S$1="вкл.")</formula>
    </cfRule>
  </conditionalFormatting>
  <conditionalFormatting sqref="B33">
    <cfRule type="expression" dxfId="14" priority="15" stopIfTrue="1">
      <formula>AND(ROW(B33)=CELL("СТРОКА"),$S$1="вкл.")</formula>
    </cfRule>
  </conditionalFormatting>
  <conditionalFormatting sqref="B36">
    <cfRule type="expression" dxfId="13" priority="14" stopIfTrue="1">
      <formula>AND(ROW(B36)=CELL("СТРОКА"),$S$1="вкл.")</formula>
    </cfRule>
  </conditionalFormatting>
  <conditionalFormatting sqref="B34">
    <cfRule type="expression" dxfId="12" priority="13" stopIfTrue="1">
      <formula>AND(ROW(B34)=CELL("СТРОКА"),$S$1="вкл.")</formula>
    </cfRule>
  </conditionalFormatting>
  <conditionalFormatting sqref="B35">
    <cfRule type="expression" dxfId="11" priority="12" stopIfTrue="1">
      <formula>AND(ROW(B35)=CELL("СТРОКА"),$S$1="вкл.")</formula>
    </cfRule>
  </conditionalFormatting>
  <conditionalFormatting sqref="B37">
    <cfRule type="expression" dxfId="10" priority="11" stopIfTrue="1">
      <formula>AND(ROW(B37)=CELL("СТРОКА"),$S$1="вкл.")</formula>
    </cfRule>
  </conditionalFormatting>
  <conditionalFormatting sqref="B39">
    <cfRule type="expression" dxfId="9" priority="10" stopIfTrue="1">
      <formula>AND(ROW(B39)=CELL("СТРОКА"),$S$1="вкл.")</formula>
    </cfRule>
  </conditionalFormatting>
  <conditionalFormatting sqref="B40">
    <cfRule type="expression" dxfId="8" priority="9" stopIfTrue="1">
      <formula>AND(ROW(B40)=CELL("СТРОКА"),$S$1="вкл.")</formula>
    </cfRule>
  </conditionalFormatting>
  <conditionalFormatting sqref="B41">
    <cfRule type="expression" dxfId="7" priority="8" stopIfTrue="1">
      <formula>AND(ROW(B41)=CELL("СТРОКА"),$S$1="вкл.")</formula>
    </cfRule>
  </conditionalFormatting>
  <conditionalFormatting sqref="B65">
    <cfRule type="expression" dxfId="6" priority="7" stopIfTrue="1">
      <formula>AND(ROW(B65)=CELL("СТРОКА"),$S$1="вкл.")</formula>
    </cfRule>
  </conditionalFormatting>
  <conditionalFormatting sqref="B118">
    <cfRule type="expression" dxfId="5" priority="6" stopIfTrue="1">
      <formula>AND(ROW(B118)=CELL("СТРОКА"),$S$1="вкл.")</formula>
    </cfRule>
  </conditionalFormatting>
  <conditionalFormatting sqref="B119">
    <cfRule type="expression" dxfId="4" priority="5" stopIfTrue="1">
      <formula>AND(ROW(B119)=CELL("СТРОКА"),$S$1="вкл.")</formula>
    </cfRule>
  </conditionalFormatting>
  <conditionalFormatting sqref="B120">
    <cfRule type="expression" dxfId="3" priority="4" stopIfTrue="1">
      <formula>AND(ROW(B120)=CELL("СТРОКА"),$S$1="вкл.")</formula>
    </cfRule>
  </conditionalFormatting>
  <conditionalFormatting sqref="B121">
    <cfRule type="expression" dxfId="2" priority="3" stopIfTrue="1">
      <formula>AND(ROW(B121)=CELL("СТРОКА"),$S$1="вкл.")</formula>
    </cfRule>
  </conditionalFormatting>
  <conditionalFormatting sqref="B122">
    <cfRule type="expression" dxfId="1" priority="2" stopIfTrue="1">
      <formula>AND(ROW(B122)=CELL("СТРОКА"),$S$1="вкл.")</formula>
    </cfRule>
  </conditionalFormatting>
  <conditionalFormatting sqref="B122">
    <cfRule type="expression" dxfId="0" priority="1" stopIfTrue="1">
      <formula>AND(ROW(B122)=CELL("СТРОКА"),$S$1="вкл.")</formula>
    </cfRule>
  </conditionalFormatting>
  <dataValidations count="1">
    <dataValidation type="list" allowBlank="1" showInputMessage="1" showErrorMessage="1"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B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B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B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B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B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B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B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B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B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B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B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B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B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B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B65536:B65550 IX65536:IX65550 ST65536:ST65550 ACP65536:ACP65550 AML65536:AML65550 AWH65536:AWH65550 BGD65536:BGD65550 BPZ65536:BPZ65550 BZV65536:BZV65550 CJR65536:CJR65550 CTN65536:CTN65550 DDJ65536:DDJ65550 DNF65536:DNF65550 DXB65536:DXB65550 EGX65536:EGX65550 EQT65536:EQT65550 FAP65536:FAP65550 FKL65536:FKL65550 FUH65536:FUH65550 GED65536:GED65550 GNZ65536:GNZ65550 GXV65536:GXV65550 HHR65536:HHR65550 HRN65536:HRN65550 IBJ65536:IBJ65550 ILF65536:ILF65550 IVB65536:IVB65550 JEX65536:JEX65550 JOT65536:JOT65550 JYP65536:JYP65550 KIL65536:KIL65550 KSH65536:KSH65550 LCD65536:LCD65550 LLZ65536:LLZ65550 LVV65536:LVV65550 MFR65536:MFR65550 MPN65536:MPN65550 MZJ65536:MZJ65550 NJF65536:NJF65550 NTB65536:NTB65550 OCX65536:OCX65550 OMT65536:OMT65550 OWP65536:OWP65550 PGL65536:PGL65550 PQH65536:PQH65550 QAD65536:QAD65550 QJZ65536:QJZ65550 QTV65536:QTV65550 RDR65536:RDR65550 RNN65536:RNN65550 RXJ65536:RXJ65550 SHF65536:SHF65550 SRB65536:SRB65550 TAX65536:TAX65550 TKT65536:TKT65550 TUP65536:TUP65550 UEL65536:UEL65550 UOH65536:UOH65550 UYD65536:UYD65550 VHZ65536:VHZ65550 VRV65536:VRV65550 WBR65536:WBR65550 WLN65536:WLN65550 WVJ65536:WVJ65550 B131072:B131086 IX131072:IX131086 ST131072:ST131086 ACP131072:ACP131086 AML131072:AML131086 AWH131072:AWH131086 BGD131072:BGD131086 BPZ131072:BPZ131086 BZV131072:BZV131086 CJR131072:CJR131086 CTN131072:CTN131086 DDJ131072:DDJ131086 DNF131072:DNF131086 DXB131072:DXB131086 EGX131072:EGX131086 EQT131072:EQT131086 FAP131072:FAP131086 FKL131072:FKL131086 FUH131072:FUH131086 GED131072:GED131086 GNZ131072:GNZ131086 GXV131072:GXV131086 HHR131072:HHR131086 HRN131072:HRN131086 IBJ131072:IBJ131086 ILF131072:ILF131086 IVB131072:IVB131086 JEX131072:JEX131086 JOT131072:JOT131086 JYP131072:JYP131086 KIL131072:KIL131086 KSH131072:KSH131086 LCD131072:LCD131086 LLZ131072:LLZ131086 LVV131072:LVV131086 MFR131072:MFR131086 MPN131072:MPN131086 MZJ131072:MZJ131086 NJF131072:NJF131086 NTB131072:NTB131086 OCX131072:OCX131086 OMT131072:OMT131086 OWP131072:OWP131086 PGL131072:PGL131086 PQH131072:PQH131086 QAD131072:QAD131086 QJZ131072:QJZ131086 QTV131072:QTV131086 RDR131072:RDR131086 RNN131072:RNN131086 RXJ131072:RXJ131086 SHF131072:SHF131086 SRB131072:SRB131086 TAX131072:TAX131086 TKT131072:TKT131086 TUP131072:TUP131086 UEL131072:UEL131086 UOH131072:UOH131086 UYD131072:UYD131086 VHZ131072:VHZ131086 VRV131072:VRV131086 WBR131072:WBR131086 WLN131072:WLN131086 WVJ131072:WVJ131086 B196608:B196622 IX196608:IX196622 ST196608:ST196622 ACP196608:ACP196622 AML196608:AML196622 AWH196608:AWH196622 BGD196608:BGD196622 BPZ196608:BPZ196622 BZV196608:BZV196622 CJR196608:CJR196622 CTN196608:CTN196622 DDJ196608:DDJ196622 DNF196608:DNF196622 DXB196608:DXB196622 EGX196608:EGX196622 EQT196608:EQT196622 FAP196608:FAP196622 FKL196608:FKL196622 FUH196608:FUH196622 GED196608:GED196622 GNZ196608:GNZ196622 GXV196608:GXV196622 HHR196608:HHR196622 HRN196608:HRN196622 IBJ196608:IBJ196622 ILF196608:ILF196622 IVB196608:IVB196622 JEX196608:JEX196622 JOT196608:JOT196622 JYP196608:JYP196622 KIL196608:KIL196622 KSH196608:KSH196622 LCD196608:LCD196622 LLZ196608:LLZ196622 LVV196608:LVV196622 MFR196608:MFR196622 MPN196608:MPN196622 MZJ196608:MZJ196622 NJF196608:NJF196622 NTB196608:NTB196622 OCX196608:OCX196622 OMT196608:OMT196622 OWP196608:OWP196622 PGL196608:PGL196622 PQH196608:PQH196622 QAD196608:QAD196622 QJZ196608:QJZ196622 QTV196608:QTV196622 RDR196608:RDR196622 RNN196608:RNN196622 RXJ196608:RXJ196622 SHF196608:SHF196622 SRB196608:SRB196622 TAX196608:TAX196622 TKT196608:TKT196622 TUP196608:TUP196622 UEL196608:UEL196622 UOH196608:UOH196622 UYD196608:UYD196622 VHZ196608:VHZ196622 VRV196608:VRV196622 WBR196608:WBR196622 WLN196608:WLN196622 WVJ196608:WVJ196622 B262144:B262158 IX262144:IX262158 ST262144:ST262158 ACP262144:ACP262158 AML262144:AML262158 AWH262144:AWH262158 BGD262144:BGD262158 BPZ262144:BPZ262158 BZV262144:BZV262158 CJR262144:CJR262158 CTN262144:CTN262158 DDJ262144:DDJ262158 DNF262144:DNF262158 DXB262144:DXB262158 EGX262144:EGX262158 EQT262144:EQT262158 FAP262144:FAP262158 FKL262144:FKL262158 FUH262144:FUH262158 GED262144:GED262158 GNZ262144:GNZ262158 GXV262144:GXV262158 HHR262144:HHR262158 HRN262144:HRN262158 IBJ262144:IBJ262158 ILF262144:ILF262158 IVB262144:IVB262158 JEX262144:JEX262158 JOT262144:JOT262158 JYP262144:JYP262158 KIL262144:KIL262158 KSH262144:KSH262158 LCD262144:LCD262158 LLZ262144:LLZ262158 LVV262144:LVV262158 MFR262144:MFR262158 MPN262144:MPN262158 MZJ262144:MZJ262158 NJF262144:NJF262158 NTB262144:NTB262158 OCX262144:OCX262158 OMT262144:OMT262158 OWP262144:OWP262158 PGL262144:PGL262158 PQH262144:PQH262158 QAD262144:QAD262158 QJZ262144:QJZ262158 QTV262144:QTV262158 RDR262144:RDR262158 RNN262144:RNN262158 RXJ262144:RXJ262158 SHF262144:SHF262158 SRB262144:SRB262158 TAX262144:TAX262158 TKT262144:TKT262158 TUP262144:TUP262158 UEL262144:UEL262158 UOH262144:UOH262158 UYD262144:UYD262158 VHZ262144:VHZ262158 VRV262144:VRV262158 WBR262144:WBR262158 WLN262144:WLN262158 WVJ262144:WVJ262158 B327680:B327694 IX327680:IX327694 ST327680:ST327694 ACP327680:ACP327694 AML327680:AML327694 AWH327680:AWH327694 BGD327680:BGD327694 BPZ327680:BPZ327694 BZV327680:BZV327694 CJR327680:CJR327694 CTN327680:CTN327694 DDJ327680:DDJ327694 DNF327680:DNF327694 DXB327680:DXB327694 EGX327680:EGX327694 EQT327680:EQT327694 FAP327680:FAP327694 FKL327680:FKL327694 FUH327680:FUH327694 GED327680:GED327694 GNZ327680:GNZ327694 GXV327680:GXV327694 HHR327680:HHR327694 HRN327680:HRN327694 IBJ327680:IBJ327694 ILF327680:ILF327694 IVB327680:IVB327694 JEX327680:JEX327694 JOT327680:JOT327694 JYP327680:JYP327694 KIL327680:KIL327694 KSH327680:KSH327694 LCD327680:LCD327694 LLZ327680:LLZ327694 LVV327680:LVV327694 MFR327680:MFR327694 MPN327680:MPN327694 MZJ327680:MZJ327694 NJF327680:NJF327694 NTB327680:NTB327694 OCX327680:OCX327694 OMT327680:OMT327694 OWP327680:OWP327694 PGL327680:PGL327694 PQH327680:PQH327694 QAD327680:QAD327694 QJZ327680:QJZ327694 QTV327680:QTV327694 RDR327680:RDR327694 RNN327680:RNN327694 RXJ327680:RXJ327694 SHF327680:SHF327694 SRB327680:SRB327694 TAX327680:TAX327694 TKT327680:TKT327694 TUP327680:TUP327694 UEL327680:UEL327694 UOH327680:UOH327694 UYD327680:UYD327694 VHZ327680:VHZ327694 VRV327680:VRV327694 WBR327680:WBR327694 WLN327680:WLN327694 WVJ327680:WVJ327694 B393216:B393230 IX393216:IX393230 ST393216:ST393230 ACP393216:ACP393230 AML393216:AML393230 AWH393216:AWH393230 BGD393216:BGD393230 BPZ393216:BPZ393230 BZV393216:BZV393230 CJR393216:CJR393230 CTN393216:CTN393230 DDJ393216:DDJ393230 DNF393216:DNF393230 DXB393216:DXB393230 EGX393216:EGX393230 EQT393216:EQT393230 FAP393216:FAP393230 FKL393216:FKL393230 FUH393216:FUH393230 GED393216:GED393230 GNZ393216:GNZ393230 GXV393216:GXV393230 HHR393216:HHR393230 HRN393216:HRN393230 IBJ393216:IBJ393230 ILF393216:ILF393230 IVB393216:IVB393230 JEX393216:JEX393230 JOT393216:JOT393230 JYP393216:JYP393230 KIL393216:KIL393230 KSH393216:KSH393230 LCD393216:LCD393230 LLZ393216:LLZ393230 LVV393216:LVV393230 MFR393216:MFR393230 MPN393216:MPN393230 MZJ393216:MZJ393230 NJF393216:NJF393230 NTB393216:NTB393230 OCX393216:OCX393230 OMT393216:OMT393230 OWP393216:OWP393230 PGL393216:PGL393230 PQH393216:PQH393230 QAD393216:QAD393230 QJZ393216:QJZ393230 QTV393216:QTV393230 RDR393216:RDR393230 RNN393216:RNN393230 RXJ393216:RXJ393230 SHF393216:SHF393230 SRB393216:SRB393230 TAX393216:TAX393230 TKT393216:TKT393230 TUP393216:TUP393230 UEL393216:UEL393230 UOH393216:UOH393230 UYD393216:UYD393230 VHZ393216:VHZ393230 VRV393216:VRV393230 WBR393216:WBR393230 WLN393216:WLN393230 WVJ393216:WVJ393230 B458752:B458766 IX458752:IX458766 ST458752:ST458766 ACP458752:ACP458766 AML458752:AML458766 AWH458752:AWH458766 BGD458752:BGD458766 BPZ458752:BPZ458766 BZV458752:BZV458766 CJR458752:CJR458766 CTN458752:CTN458766 DDJ458752:DDJ458766 DNF458752:DNF458766 DXB458752:DXB458766 EGX458752:EGX458766 EQT458752:EQT458766 FAP458752:FAP458766 FKL458752:FKL458766 FUH458752:FUH458766 GED458752:GED458766 GNZ458752:GNZ458766 GXV458752:GXV458766 HHR458752:HHR458766 HRN458752:HRN458766 IBJ458752:IBJ458766 ILF458752:ILF458766 IVB458752:IVB458766 JEX458752:JEX458766 JOT458752:JOT458766 JYP458752:JYP458766 KIL458752:KIL458766 KSH458752:KSH458766 LCD458752:LCD458766 LLZ458752:LLZ458766 LVV458752:LVV458766 MFR458752:MFR458766 MPN458752:MPN458766 MZJ458752:MZJ458766 NJF458752:NJF458766 NTB458752:NTB458766 OCX458752:OCX458766 OMT458752:OMT458766 OWP458752:OWP458766 PGL458752:PGL458766 PQH458752:PQH458766 QAD458752:QAD458766 QJZ458752:QJZ458766 QTV458752:QTV458766 RDR458752:RDR458766 RNN458752:RNN458766 RXJ458752:RXJ458766 SHF458752:SHF458766 SRB458752:SRB458766 TAX458752:TAX458766 TKT458752:TKT458766 TUP458752:TUP458766 UEL458752:UEL458766 UOH458752:UOH458766 UYD458752:UYD458766 VHZ458752:VHZ458766 VRV458752:VRV458766 WBR458752:WBR458766 WLN458752:WLN458766 WVJ458752:WVJ458766 B524288:B524302 IX524288:IX524302 ST524288:ST524302 ACP524288:ACP524302 AML524288:AML524302 AWH524288:AWH524302 BGD524288:BGD524302 BPZ524288:BPZ524302 BZV524288:BZV524302 CJR524288:CJR524302 CTN524288:CTN524302 DDJ524288:DDJ524302 DNF524288:DNF524302 DXB524288:DXB524302 EGX524288:EGX524302 EQT524288:EQT524302 FAP524288:FAP524302 FKL524288:FKL524302 FUH524288:FUH524302 GED524288:GED524302 GNZ524288:GNZ524302 GXV524288:GXV524302 HHR524288:HHR524302 HRN524288:HRN524302 IBJ524288:IBJ524302 ILF524288:ILF524302 IVB524288:IVB524302 JEX524288:JEX524302 JOT524288:JOT524302 JYP524288:JYP524302 KIL524288:KIL524302 KSH524288:KSH524302 LCD524288:LCD524302 LLZ524288:LLZ524302 LVV524288:LVV524302 MFR524288:MFR524302 MPN524288:MPN524302 MZJ524288:MZJ524302 NJF524288:NJF524302 NTB524288:NTB524302 OCX524288:OCX524302 OMT524288:OMT524302 OWP524288:OWP524302 PGL524288:PGL524302 PQH524288:PQH524302 QAD524288:QAD524302 QJZ524288:QJZ524302 QTV524288:QTV524302 RDR524288:RDR524302 RNN524288:RNN524302 RXJ524288:RXJ524302 SHF524288:SHF524302 SRB524288:SRB524302 TAX524288:TAX524302 TKT524288:TKT524302 TUP524288:TUP524302 UEL524288:UEL524302 UOH524288:UOH524302 UYD524288:UYD524302 VHZ524288:VHZ524302 VRV524288:VRV524302 WBR524288:WBR524302 WLN524288:WLN524302 WVJ524288:WVJ524302 B589824:B589838 IX589824:IX589838 ST589824:ST589838 ACP589824:ACP589838 AML589824:AML589838 AWH589824:AWH589838 BGD589824:BGD589838 BPZ589824:BPZ589838 BZV589824:BZV589838 CJR589824:CJR589838 CTN589824:CTN589838 DDJ589824:DDJ589838 DNF589824:DNF589838 DXB589824:DXB589838 EGX589824:EGX589838 EQT589824:EQT589838 FAP589824:FAP589838 FKL589824:FKL589838 FUH589824:FUH589838 GED589824:GED589838 GNZ589824:GNZ589838 GXV589824:GXV589838 HHR589824:HHR589838 HRN589824:HRN589838 IBJ589824:IBJ589838 ILF589824:ILF589838 IVB589824:IVB589838 JEX589824:JEX589838 JOT589824:JOT589838 JYP589824:JYP589838 KIL589824:KIL589838 KSH589824:KSH589838 LCD589824:LCD589838 LLZ589824:LLZ589838 LVV589824:LVV589838 MFR589824:MFR589838 MPN589824:MPN589838 MZJ589824:MZJ589838 NJF589824:NJF589838 NTB589824:NTB589838 OCX589824:OCX589838 OMT589824:OMT589838 OWP589824:OWP589838 PGL589824:PGL589838 PQH589824:PQH589838 QAD589824:QAD589838 QJZ589824:QJZ589838 QTV589824:QTV589838 RDR589824:RDR589838 RNN589824:RNN589838 RXJ589824:RXJ589838 SHF589824:SHF589838 SRB589824:SRB589838 TAX589824:TAX589838 TKT589824:TKT589838 TUP589824:TUP589838 UEL589824:UEL589838 UOH589824:UOH589838 UYD589824:UYD589838 VHZ589824:VHZ589838 VRV589824:VRV589838 WBR589824:WBR589838 WLN589824:WLN589838 WVJ589824:WVJ589838 B655360:B655374 IX655360:IX655374 ST655360:ST655374 ACP655360:ACP655374 AML655360:AML655374 AWH655360:AWH655374 BGD655360:BGD655374 BPZ655360:BPZ655374 BZV655360:BZV655374 CJR655360:CJR655374 CTN655360:CTN655374 DDJ655360:DDJ655374 DNF655360:DNF655374 DXB655360:DXB655374 EGX655360:EGX655374 EQT655360:EQT655374 FAP655360:FAP655374 FKL655360:FKL655374 FUH655360:FUH655374 GED655360:GED655374 GNZ655360:GNZ655374 GXV655360:GXV655374 HHR655360:HHR655374 HRN655360:HRN655374 IBJ655360:IBJ655374 ILF655360:ILF655374 IVB655360:IVB655374 JEX655360:JEX655374 JOT655360:JOT655374 JYP655360:JYP655374 KIL655360:KIL655374 KSH655360:KSH655374 LCD655360:LCD655374 LLZ655360:LLZ655374 LVV655360:LVV655374 MFR655360:MFR655374 MPN655360:MPN655374 MZJ655360:MZJ655374 NJF655360:NJF655374 NTB655360:NTB655374 OCX655360:OCX655374 OMT655360:OMT655374 OWP655360:OWP655374 PGL655360:PGL655374 PQH655360:PQH655374 QAD655360:QAD655374 QJZ655360:QJZ655374 QTV655360:QTV655374 RDR655360:RDR655374 RNN655360:RNN655374 RXJ655360:RXJ655374 SHF655360:SHF655374 SRB655360:SRB655374 TAX655360:TAX655374 TKT655360:TKT655374 TUP655360:TUP655374 UEL655360:UEL655374 UOH655360:UOH655374 UYD655360:UYD655374 VHZ655360:VHZ655374 VRV655360:VRV655374 WBR655360:WBR655374 WLN655360:WLN655374 WVJ655360:WVJ655374 B720896:B720910 IX720896:IX720910 ST720896:ST720910 ACP720896:ACP720910 AML720896:AML720910 AWH720896:AWH720910 BGD720896:BGD720910 BPZ720896:BPZ720910 BZV720896:BZV720910 CJR720896:CJR720910 CTN720896:CTN720910 DDJ720896:DDJ720910 DNF720896:DNF720910 DXB720896:DXB720910 EGX720896:EGX720910 EQT720896:EQT720910 FAP720896:FAP720910 FKL720896:FKL720910 FUH720896:FUH720910 GED720896:GED720910 GNZ720896:GNZ720910 GXV720896:GXV720910 HHR720896:HHR720910 HRN720896:HRN720910 IBJ720896:IBJ720910 ILF720896:ILF720910 IVB720896:IVB720910 JEX720896:JEX720910 JOT720896:JOT720910 JYP720896:JYP720910 KIL720896:KIL720910 KSH720896:KSH720910 LCD720896:LCD720910 LLZ720896:LLZ720910 LVV720896:LVV720910 MFR720896:MFR720910 MPN720896:MPN720910 MZJ720896:MZJ720910 NJF720896:NJF720910 NTB720896:NTB720910 OCX720896:OCX720910 OMT720896:OMT720910 OWP720896:OWP720910 PGL720896:PGL720910 PQH720896:PQH720910 QAD720896:QAD720910 QJZ720896:QJZ720910 QTV720896:QTV720910 RDR720896:RDR720910 RNN720896:RNN720910 RXJ720896:RXJ720910 SHF720896:SHF720910 SRB720896:SRB720910 TAX720896:TAX720910 TKT720896:TKT720910 TUP720896:TUP720910 UEL720896:UEL720910 UOH720896:UOH720910 UYD720896:UYD720910 VHZ720896:VHZ720910 VRV720896:VRV720910 WBR720896:WBR720910 WLN720896:WLN720910 WVJ720896:WVJ720910 B786432:B786446 IX786432:IX786446 ST786432:ST786446 ACP786432:ACP786446 AML786432:AML786446 AWH786432:AWH786446 BGD786432:BGD786446 BPZ786432:BPZ786446 BZV786432:BZV786446 CJR786432:CJR786446 CTN786432:CTN786446 DDJ786432:DDJ786446 DNF786432:DNF786446 DXB786432:DXB786446 EGX786432:EGX786446 EQT786432:EQT786446 FAP786432:FAP786446 FKL786432:FKL786446 FUH786432:FUH786446 GED786432:GED786446 GNZ786432:GNZ786446 GXV786432:GXV786446 HHR786432:HHR786446 HRN786432:HRN786446 IBJ786432:IBJ786446 ILF786432:ILF786446 IVB786432:IVB786446 JEX786432:JEX786446 JOT786432:JOT786446 JYP786432:JYP786446 KIL786432:KIL786446 KSH786432:KSH786446 LCD786432:LCD786446 LLZ786432:LLZ786446 LVV786432:LVV786446 MFR786432:MFR786446 MPN786432:MPN786446 MZJ786432:MZJ786446 NJF786432:NJF786446 NTB786432:NTB786446 OCX786432:OCX786446 OMT786432:OMT786446 OWP786432:OWP786446 PGL786432:PGL786446 PQH786432:PQH786446 QAD786432:QAD786446 QJZ786432:QJZ786446 QTV786432:QTV786446 RDR786432:RDR786446 RNN786432:RNN786446 RXJ786432:RXJ786446 SHF786432:SHF786446 SRB786432:SRB786446 TAX786432:TAX786446 TKT786432:TKT786446 TUP786432:TUP786446 UEL786432:UEL786446 UOH786432:UOH786446 UYD786432:UYD786446 VHZ786432:VHZ786446 VRV786432:VRV786446 WBR786432:WBR786446 WLN786432:WLN786446 WVJ786432:WVJ786446 B851968:B851982 IX851968:IX851982 ST851968:ST851982 ACP851968:ACP851982 AML851968:AML851982 AWH851968:AWH851982 BGD851968:BGD851982 BPZ851968:BPZ851982 BZV851968:BZV851982 CJR851968:CJR851982 CTN851968:CTN851982 DDJ851968:DDJ851982 DNF851968:DNF851982 DXB851968:DXB851982 EGX851968:EGX851982 EQT851968:EQT851982 FAP851968:FAP851982 FKL851968:FKL851982 FUH851968:FUH851982 GED851968:GED851982 GNZ851968:GNZ851982 GXV851968:GXV851982 HHR851968:HHR851982 HRN851968:HRN851982 IBJ851968:IBJ851982 ILF851968:ILF851982 IVB851968:IVB851982 JEX851968:JEX851982 JOT851968:JOT851982 JYP851968:JYP851982 KIL851968:KIL851982 KSH851968:KSH851982 LCD851968:LCD851982 LLZ851968:LLZ851982 LVV851968:LVV851982 MFR851968:MFR851982 MPN851968:MPN851982 MZJ851968:MZJ851982 NJF851968:NJF851982 NTB851968:NTB851982 OCX851968:OCX851982 OMT851968:OMT851982 OWP851968:OWP851982 PGL851968:PGL851982 PQH851968:PQH851982 QAD851968:QAD851982 QJZ851968:QJZ851982 QTV851968:QTV851982 RDR851968:RDR851982 RNN851968:RNN851982 RXJ851968:RXJ851982 SHF851968:SHF851982 SRB851968:SRB851982 TAX851968:TAX851982 TKT851968:TKT851982 TUP851968:TUP851982 UEL851968:UEL851982 UOH851968:UOH851982 UYD851968:UYD851982 VHZ851968:VHZ851982 VRV851968:VRV851982 WBR851968:WBR851982 WLN851968:WLN851982 WVJ851968:WVJ851982 B917504:B917518 IX917504:IX917518 ST917504:ST917518 ACP917504:ACP917518 AML917504:AML917518 AWH917504:AWH917518 BGD917504:BGD917518 BPZ917504:BPZ917518 BZV917504:BZV917518 CJR917504:CJR917518 CTN917504:CTN917518 DDJ917504:DDJ917518 DNF917504:DNF917518 DXB917504:DXB917518 EGX917504:EGX917518 EQT917504:EQT917518 FAP917504:FAP917518 FKL917504:FKL917518 FUH917504:FUH917518 GED917504:GED917518 GNZ917504:GNZ917518 GXV917504:GXV917518 HHR917504:HHR917518 HRN917504:HRN917518 IBJ917504:IBJ917518 ILF917504:ILF917518 IVB917504:IVB917518 JEX917504:JEX917518 JOT917504:JOT917518 JYP917504:JYP917518 KIL917504:KIL917518 KSH917504:KSH917518 LCD917504:LCD917518 LLZ917504:LLZ917518 LVV917504:LVV917518 MFR917504:MFR917518 MPN917504:MPN917518 MZJ917504:MZJ917518 NJF917504:NJF917518 NTB917504:NTB917518 OCX917504:OCX917518 OMT917504:OMT917518 OWP917504:OWP917518 PGL917504:PGL917518 PQH917504:PQH917518 QAD917504:QAD917518 QJZ917504:QJZ917518 QTV917504:QTV917518 RDR917504:RDR917518 RNN917504:RNN917518 RXJ917504:RXJ917518 SHF917504:SHF917518 SRB917504:SRB917518 TAX917504:TAX917518 TKT917504:TKT917518 TUP917504:TUP917518 UEL917504:UEL917518 UOH917504:UOH917518 UYD917504:UYD917518 VHZ917504:VHZ917518 VRV917504:VRV917518 WBR917504:WBR917518 WLN917504:WLN917518 WVJ917504:WVJ917518 B983040:B983054 IX983040:IX983054 ST983040:ST983054 ACP983040:ACP983054 AML983040:AML983054 AWH983040:AWH983054 BGD983040:BGD983054 BPZ983040:BPZ983054 BZV983040:BZV983054 CJR983040:CJR983054 CTN983040:CTN983054 DDJ983040:DDJ983054 DNF983040:DNF983054 DXB983040:DXB983054 EGX983040:EGX983054 EQT983040:EQT983054 FAP983040:FAP983054 FKL983040:FKL983054 FUH983040:FUH983054 GED983040:GED983054 GNZ983040:GNZ983054 GXV983040:GXV983054 HHR983040:HHR983054 HRN983040:HRN983054 IBJ983040:IBJ983054 ILF983040:ILF983054 IVB983040:IVB983054 JEX983040:JEX983054 JOT983040:JOT983054 JYP983040:JYP983054 KIL983040:KIL983054 KSH983040:KSH983054 LCD983040:LCD983054 LLZ983040:LLZ983054 LVV983040:LVV983054 MFR983040:MFR983054 MPN983040:MPN983054 MZJ983040:MZJ983054 NJF983040:NJF983054 NTB983040:NTB983054 OCX983040:OCX983054 OMT983040:OMT983054 OWP983040:OWP983054 PGL983040:PGL983054 PQH983040:PQH983054 QAD983040:QAD983054 QJZ983040:QJZ983054 QTV983040:QTV983054 RDR983040:RDR983054 RNN983040:RNN983054 RXJ983040:RXJ983054 SHF983040:SHF983054 SRB983040:SRB983054 TAX983040:TAX983054 TKT983040:TKT983054 TUP983040:TUP983054 UEL983040:UEL983054 UOH983040:UOH983054 UYD983040:UYD983054 VHZ983040:VHZ983054 VRV983040:VRV983054 WBR983040:WBR983054 WLN983040:WLN983054 WVJ983040:WVJ983054 B39:B41 IX39:IX41 ST39:ST41 ACP39:ACP41 AML39:AML41 AWH39:AWH41 BGD39:BGD41 BPZ39:BPZ41 BZV39:BZV41 CJR39:CJR41 CTN39:CTN41 DDJ39:DDJ41 DNF39:DNF41 DXB39:DXB41 EGX39:EGX41 EQT39:EQT41 FAP39:FAP41 FKL39:FKL41 FUH39:FUH41 GED39:GED41 GNZ39:GNZ41 GXV39:GXV41 HHR39:HHR41 HRN39:HRN41 IBJ39:IBJ41 ILF39:ILF41 IVB39:IVB41 JEX39:JEX41 JOT39:JOT41 JYP39:JYP41 KIL39:KIL41 KSH39:KSH41 LCD39:LCD41 LLZ39:LLZ41 LVV39:LVV41 MFR39:MFR41 MPN39:MPN41 MZJ39:MZJ41 NJF39:NJF41 NTB39:NTB41 OCX39:OCX41 OMT39:OMT41 OWP39:OWP41 PGL39:PGL41 PQH39:PQH41 QAD39:QAD41 QJZ39:QJZ41 QTV39:QTV41 RDR39:RDR41 RNN39:RNN41 RXJ39:RXJ41 SHF39:SHF41 SRB39:SRB41 TAX39:TAX41 TKT39:TKT41 TUP39:TUP41 UEL39:UEL41 UOH39:UOH41 UYD39:UYD41 VHZ39:VHZ41 VRV39:VRV41 WBR39:WBR41 WLN39:WLN41 WVJ39:WVJ41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B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WLN65 WVJ65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B114:B116 IX114:IX116 ST114:ST116 ACP114:ACP116 AML114:AML116 AWH114:AWH116 BGD114:BGD116 BPZ114:BPZ116 BZV114:BZV116 CJR114:CJR116 CTN114:CTN116 DDJ114:DDJ116 DNF114:DNF116 DXB114:DXB116 EGX114:EGX116 EQT114:EQT116 FAP114:FAP116 FKL114:FKL116 FUH114:FUH116 GED114:GED116 GNZ114:GNZ116 GXV114:GXV116 HHR114:HHR116 HRN114:HRN116 IBJ114:IBJ116 ILF114:ILF116 IVB114:IVB116 JEX114:JEX116 JOT114:JOT116 JYP114:JYP116 KIL114:KIL116 KSH114:KSH116 LCD114:LCD116 LLZ114:LLZ116 LVV114:LVV116 MFR114:MFR116 MPN114:MPN116 MZJ114:MZJ116 NJF114:NJF116 NTB114:NTB116 OCX114:OCX116 OMT114:OMT116 OWP114:OWP116 PGL114:PGL116 PQH114:PQH116 QAD114:QAD116 QJZ114:QJZ116 QTV114:QTV116 RDR114:RDR116 RNN114:RNN116 RXJ114:RXJ116 SHF114:SHF116 SRB114:SRB116 TAX114:TAX116 TKT114:TKT116 TUP114:TUP116 UEL114:UEL116 UOH114:UOH116 UYD114:UYD116 VHZ114:VHZ116 VRV114:VRV116 WBR114:WBR116 WLN114:WLN116 WVJ114:WVJ116 B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B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B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B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B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B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B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B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B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B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B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B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B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B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B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B65608:B65622 IX65608:IX65622 ST65608:ST65622 ACP65608:ACP65622 AML65608:AML65622 AWH65608:AWH65622 BGD65608:BGD65622 BPZ65608:BPZ65622 BZV65608:BZV65622 CJR65608:CJR65622 CTN65608:CTN65622 DDJ65608:DDJ65622 DNF65608:DNF65622 DXB65608:DXB65622 EGX65608:EGX65622 EQT65608:EQT65622 FAP65608:FAP65622 FKL65608:FKL65622 FUH65608:FUH65622 GED65608:GED65622 GNZ65608:GNZ65622 GXV65608:GXV65622 HHR65608:HHR65622 HRN65608:HRN65622 IBJ65608:IBJ65622 ILF65608:ILF65622 IVB65608:IVB65622 JEX65608:JEX65622 JOT65608:JOT65622 JYP65608:JYP65622 KIL65608:KIL65622 KSH65608:KSH65622 LCD65608:LCD65622 LLZ65608:LLZ65622 LVV65608:LVV65622 MFR65608:MFR65622 MPN65608:MPN65622 MZJ65608:MZJ65622 NJF65608:NJF65622 NTB65608:NTB65622 OCX65608:OCX65622 OMT65608:OMT65622 OWP65608:OWP65622 PGL65608:PGL65622 PQH65608:PQH65622 QAD65608:QAD65622 QJZ65608:QJZ65622 QTV65608:QTV65622 RDR65608:RDR65622 RNN65608:RNN65622 RXJ65608:RXJ65622 SHF65608:SHF65622 SRB65608:SRB65622 TAX65608:TAX65622 TKT65608:TKT65622 TUP65608:TUP65622 UEL65608:UEL65622 UOH65608:UOH65622 UYD65608:UYD65622 VHZ65608:VHZ65622 VRV65608:VRV65622 WBR65608:WBR65622 WLN65608:WLN65622 WVJ65608:WVJ65622 B131144:B131158 IX131144:IX131158 ST131144:ST131158 ACP131144:ACP131158 AML131144:AML131158 AWH131144:AWH131158 BGD131144:BGD131158 BPZ131144:BPZ131158 BZV131144:BZV131158 CJR131144:CJR131158 CTN131144:CTN131158 DDJ131144:DDJ131158 DNF131144:DNF131158 DXB131144:DXB131158 EGX131144:EGX131158 EQT131144:EQT131158 FAP131144:FAP131158 FKL131144:FKL131158 FUH131144:FUH131158 GED131144:GED131158 GNZ131144:GNZ131158 GXV131144:GXV131158 HHR131144:HHR131158 HRN131144:HRN131158 IBJ131144:IBJ131158 ILF131144:ILF131158 IVB131144:IVB131158 JEX131144:JEX131158 JOT131144:JOT131158 JYP131144:JYP131158 KIL131144:KIL131158 KSH131144:KSH131158 LCD131144:LCD131158 LLZ131144:LLZ131158 LVV131144:LVV131158 MFR131144:MFR131158 MPN131144:MPN131158 MZJ131144:MZJ131158 NJF131144:NJF131158 NTB131144:NTB131158 OCX131144:OCX131158 OMT131144:OMT131158 OWP131144:OWP131158 PGL131144:PGL131158 PQH131144:PQH131158 QAD131144:QAD131158 QJZ131144:QJZ131158 QTV131144:QTV131158 RDR131144:RDR131158 RNN131144:RNN131158 RXJ131144:RXJ131158 SHF131144:SHF131158 SRB131144:SRB131158 TAX131144:TAX131158 TKT131144:TKT131158 TUP131144:TUP131158 UEL131144:UEL131158 UOH131144:UOH131158 UYD131144:UYD131158 VHZ131144:VHZ131158 VRV131144:VRV131158 WBR131144:WBR131158 WLN131144:WLN131158 WVJ131144:WVJ131158 B196680:B196694 IX196680:IX196694 ST196680:ST196694 ACP196680:ACP196694 AML196680:AML196694 AWH196680:AWH196694 BGD196680:BGD196694 BPZ196680:BPZ196694 BZV196680:BZV196694 CJR196680:CJR196694 CTN196680:CTN196694 DDJ196680:DDJ196694 DNF196680:DNF196694 DXB196680:DXB196694 EGX196680:EGX196694 EQT196680:EQT196694 FAP196680:FAP196694 FKL196680:FKL196694 FUH196680:FUH196694 GED196680:GED196694 GNZ196680:GNZ196694 GXV196680:GXV196694 HHR196680:HHR196694 HRN196680:HRN196694 IBJ196680:IBJ196694 ILF196680:ILF196694 IVB196680:IVB196694 JEX196680:JEX196694 JOT196680:JOT196694 JYP196680:JYP196694 KIL196680:KIL196694 KSH196680:KSH196694 LCD196680:LCD196694 LLZ196680:LLZ196694 LVV196680:LVV196694 MFR196680:MFR196694 MPN196680:MPN196694 MZJ196680:MZJ196694 NJF196680:NJF196694 NTB196680:NTB196694 OCX196680:OCX196694 OMT196680:OMT196694 OWP196680:OWP196694 PGL196680:PGL196694 PQH196680:PQH196694 QAD196680:QAD196694 QJZ196680:QJZ196694 QTV196680:QTV196694 RDR196680:RDR196694 RNN196680:RNN196694 RXJ196680:RXJ196694 SHF196680:SHF196694 SRB196680:SRB196694 TAX196680:TAX196694 TKT196680:TKT196694 TUP196680:TUP196694 UEL196680:UEL196694 UOH196680:UOH196694 UYD196680:UYD196694 VHZ196680:VHZ196694 VRV196680:VRV196694 WBR196680:WBR196694 WLN196680:WLN196694 WVJ196680:WVJ196694 B262216:B262230 IX262216:IX262230 ST262216:ST262230 ACP262216:ACP262230 AML262216:AML262230 AWH262216:AWH262230 BGD262216:BGD262230 BPZ262216:BPZ262230 BZV262216:BZV262230 CJR262216:CJR262230 CTN262216:CTN262230 DDJ262216:DDJ262230 DNF262216:DNF262230 DXB262216:DXB262230 EGX262216:EGX262230 EQT262216:EQT262230 FAP262216:FAP262230 FKL262216:FKL262230 FUH262216:FUH262230 GED262216:GED262230 GNZ262216:GNZ262230 GXV262216:GXV262230 HHR262216:HHR262230 HRN262216:HRN262230 IBJ262216:IBJ262230 ILF262216:ILF262230 IVB262216:IVB262230 JEX262216:JEX262230 JOT262216:JOT262230 JYP262216:JYP262230 KIL262216:KIL262230 KSH262216:KSH262230 LCD262216:LCD262230 LLZ262216:LLZ262230 LVV262216:LVV262230 MFR262216:MFR262230 MPN262216:MPN262230 MZJ262216:MZJ262230 NJF262216:NJF262230 NTB262216:NTB262230 OCX262216:OCX262230 OMT262216:OMT262230 OWP262216:OWP262230 PGL262216:PGL262230 PQH262216:PQH262230 QAD262216:QAD262230 QJZ262216:QJZ262230 QTV262216:QTV262230 RDR262216:RDR262230 RNN262216:RNN262230 RXJ262216:RXJ262230 SHF262216:SHF262230 SRB262216:SRB262230 TAX262216:TAX262230 TKT262216:TKT262230 TUP262216:TUP262230 UEL262216:UEL262230 UOH262216:UOH262230 UYD262216:UYD262230 VHZ262216:VHZ262230 VRV262216:VRV262230 WBR262216:WBR262230 WLN262216:WLN262230 WVJ262216:WVJ262230 B327752:B327766 IX327752:IX327766 ST327752:ST327766 ACP327752:ACP327766 AML327752:AML327766 AWH327752:AWH327766 BGD327752:BGD327766 BPZ327752:BPZ327766 BZV327752:BZV327766 CJR327752:CJR327766 CTN327752:CTN327766 DDJ327752:DDJ327766 DNF327752:DNF327766 DXB327752:DXB327766 EGX327752:EGX327766 EQT327752:EQT327766 FAP327752:FAP327766 FKL327752:FKL327766 FUH327752:FUH327766 GED327752:GED327766 GNZ327752:GNZ327766 GXV327752:GXV327766 HHR327752:HHR327766 HRN327752:HRN327766 IBJ327752:IBJ327766 ILF327752:ILF327766 IVB327752:IVB327766 JEX327752:JEX327766 JOT327752:JOT327766 JYP327752:JYP327766 KIL327752:KIL327766 KSH327752:KSH327766 LCD327752:LCD327766 LLZ327752:LLZ327766 LVV327752:LVV327766 MFR327752:MFR327766 MPN327752:MPN327766 MZJ327752:MZJ327766 NJF327752:NJF327766 NTB327752:NTB327766 OCX327752:OCX327766 OMT327752:OMT327766 OWP327752:OWP327766 PGL327752:PGL327766 PQH327752:PQH327766 QAD327752:QAD327766 QJZ327752:QJZ327766 QTV327752:QTV327766 RDR327752:RDR327766 RNN327752:RNN327766 RXJ327752:RXJ327766 SHF327752:SHF327766 SRB327752:SRB327766 TAX327752:TAX327766 TKT327752:TKT327766 TUP327752:TUP327766 UEL327752:UEL327766 UOH327752:UOH327766 UYD327752:UYD327766 VHZ327752:VHZ327766 VRV327752:VRV327766 WBR327752:WBR327766 WLN327752:WLN327766 WVJ327752:WVJ327766 B393288:B393302 IX393288:IX393302 ST393288:ST393302 ACP393288:ACP393302 AML393288:AML393302 AWH393288:AWH393302 BGD393288:BGD393302 BPZ393288:BPZ393302 BZV393288:BZV393302 CJR393288:CJR393302 CTN393288:CTN393302 DDJ393288:DDJ393302 DNF393288:DNF393302 DXB393288:DXB393302 EGX393288:EGX393302 EQT393288:EQT393302 FAP393288:FAP393302 FKL393288:FKL393302 FUH393288:FUH393302 GED393288:GED393302 GNZ393288:GNZ393302 GXV393288:GXV393302 HHR393288:HHR393302 HRN393288:HRN393302 IBJ393288:IBJ393302 ILF393288:ILF393302 IVB393288:IVB393302 JEX393288:JEX393302 JOT393288:JOT393302 JYP393288:JYP393302 KIL393288:KIL393302 KSH393288:KSH393302 LCD393288:LCD393302 LLZ393288:LLZ393302 LVV393288:LVV393302 MFR393288:MFR393302 MPN393288:MPN393302 MZJ393288:MZJ393302 NJF393288:NJF393302 NTB393288:NTB393302 OCX393288:OCX393302 OMT393288:OMT393302 OWP393288:OWP393302 PGL393288:PGL393302 PQH393288:PQH393302 QAD393288:QAD393302 QJZ393288:QJZ393302 QTV393288:QTV393302 RDR393288:RDR393302 RNN393288:RNN393302 RXJ393288:RXJ393302 SHF393288:SHF393302 SRB393288:SRB393302 TAX393288:TAX393302 TKT393288:TKT393302 TUP393288:TUP393302 UEL393288:UEL393302 UOH393288:UOH393302 UYD393288:UYD393302 VHZ393288:VHZ393302 VRV393288:VRV393302 WBR393288:WBR393302 WLN393288:WLN393302 WVJ393288:WVJ393302 B458824:B458838 IX458824:IX458838 ST458824:ST458838 ACP458824:ACP458838 AML458824:AML458838 AWH458824:AWH458838 BGD458824:BGD458838 BPZ458824:BPZ458838 BZV458824:BZV458838 CJR458824:CJR458838 CTN458824:CTN458838 DDJ458824:DDJ458838 DNF458824:DNF458838 DXB458824:DXB458838 EGX458824:EGX458838 EQT458824:EQT458838 FAP458824:FAP458838 FKL458824:FKL458838 FUH458824:FUH458838 GED458824:GED458838 GNZ458824:GNZ458838 GXV458824:GXV458838 HHR458824:HHR458838 HRN458824:HRN458838 IBJ458824:IBJ458838 ILF458824:ILF458838 IVB458824:IVB458838 JEX458824:JEX458838 JOT458824:JOT458838 JYP458824:JYP458838 KIL458824:KIL458838 KSH458824:KSH458838 LCD458824:LCD458838 LLZ458824:LLZ458838 LVV458824:LVV458838 MFR458824:MFR458838 MPN458824:MPN458838 MZJ458824:MZJ458838 NJF458824:NJF458838 NTB458824:NTB458838 OCX458824:OCX458838 OMT458824:OMT458838 OWP458824:OWP458838 PGL458824:PGL458838 PQH458824:PQH458838 QAD458824:QAD458838 QJZ458824:QJZ458838 QTV458824:QTV458838 RDR458824:RDR458838 RNN458824:RNN458838 RXJ458824:RXJ458838 SHF458824:SHF458838 SRB458824:SRB458838 TAX458824:TAX458838 TKT458824:TKT458838 TUP458824:TUP458838 UEL458824:UEL458838 UOH458824:UOH458838 UYD458824:UYD458838 VHZ458824:VHZ458838 VRV458824:VRV458838 WBR458824:WBR458838 WLN458824:WLN458838 WVJ458824:WVJ458838 B524360:B524374 IX524360:IX524374 ST524360:ST524374 ACP524360:ACP524374 AML524360:AML524374 AWH524360:AWH524374 BGD524360:BGD524374 BPZ524360:BPZ524374 BZV524360:BZV524374 CJR524360:CJR524374 CTN524360:CTN524374 DDJ524360:DDJ524374 DNF524360:DNF524374 DXB524360:DXB524374 EGX524360:EGX524374 EQT524360:EQT524374 FAP524360:FAP524374 FKL524360:FKL524374 FUH524360:FUH524374 GED524360:GED524374 GNZ524360:GNZ524374 GXV524360:GXV524374 HHR524360:HHR524374 HRN524360:HRN524374 IBJ524360:IBJ524374 ILF524360:ILF524374 IVB524360:IVB524374 JEX524360:JEX524374 JOT524360:JOT524374 JYP524360:JYP524374 KIL524360:KIL524374 KSH524360:KSH524374 LCD524360:LCD524374 LLZ524360:LLZ524374 LVV524360:LVV524374 MFR524360:MFR524374 MPN524360:MPN524374 MZJ524360:MZJ524374 NJF524360:NJF524374 NTB524360:NTB524374 OCX524360:OCX524374 OMT524360:OMT524374 OWP524360:OWP524374 PGL524360:PGL524374 PQH524360:PQH524374 QAD524360:QAD524374 QJZ524360:QJZ524374 QTV524360:QTV524374 RDR524360:RDR524374 RNN524360:RNN524374 RXJ524360:RXJ524374 SHF524360:SHF524374 SRB524360:SRB524374 TAX524360:TAX524374 TKT524360:TKT524374 TUP524360:TUP524374 UEL524360:UEL524374 UOH524360:UOH524374 UYD524360:UYD524374 VHZ524360:VHZ524374 VRV524360:VRV524374 WBR524360:WBR524374 WLN524360:WLN524374 WVJ524360:WVJ524374 B589896:B589910 IX589896:IX589910 ST589896:ST589910 ACP589896:ACP589910 AML589896:AML589910 AWH589896:AWH589910 BGD589896:BGD589910 BPZ589896:BPZ589910 BZV589896:BZV589910 CJR589896:CJR589910 CTN589896:CTN589910 DDJ589896:DDJ589910 DNF589896:DNF589910 DXB589896:DXB589910 EGX589896:EGX589910 EQT589896:EQT589910 FAP589896:FAP589910 FKL589896:FKL589910 FUH589896:FUH589910 GED589896:GED589910 GNZ589896:GNZ589910 GXV589896:GXV589910 HHR589896:HHR589910 HRN589896:HRN589910 IBJ589896:IBJ589910 ILF589896:ILF589910 IVB589896:IVB589910 JEX589896:JEX589910 JOT589896:JOT589910 JYP589896:JYP589910 KIL589896:KIL589910 KSH589896:KSH589910 LCD589896:LCD589910 LLZ589896:LLZ589910 LVV589896:LVV589910 MFR589896:MFR589910 MPN589896:MPN589910 MZJ589896:MZJ589910 NJF589896:NJF589910 NTB589896:NTB589910 OCX589896:OCX589910 OMT589896:OMT589910 OWP589896:OWP589910 PGL589896:PGL589910 PQH589896:PQH589910 QAD589896:QAD589910 QJZ589896:QJZ589910 QTV589896:QTV589910 RDR589896:RDR589910 RNN589896:RNN589910 RXJ589896:RXJ589910 SHF589896:SHF589910 SRB589896:SRB589910 TAX589896:TAX589910 TKT589896:TKT589910 TUP589896:TUP589910 UEL589896:UEL589910 UOH589896:UOH589910 UYD589896:UYD589910 VHZ589896:VHZ589910 VRV589896:VRV589910 WBR589896:WBR589910 WLN589896:WLN589910 WVJ589896:WVJ589910 B655432:B655446 IX655432:IX655446 ST655432:ST655446 ACP655432:ACP655446 AML655432:AML655446 AWH655432:AWH655446 BGD655432:BGD655446 BPZ655432:BPZ655446 BZV655432:BZV655446 CJR655432:CJR655446 CTN655432:CTN655446 DDJ655432:DDJ655446 DNF655432:DNF655446 DXB655432:DXB655446 EGX655432:EGX655446 EQT655432:EQT655446 FAP655432:FAP655446 FKL655432:FKL655446 FUH655432:FUH655446 GED655432:GED655446 GNZ655432:GNZ655446 GXV655432:GXV655446 HHR655432:HHR655446 HRN655432:HRN655446 IBJ655432:IBJ655446 ILF655432:ILF655446 IVB655432:IVB655446 JEX655432:JEX655446 JOT655432:JOT655446 JYP655432:JYP655446 KIL655432:KIL655446 KSH655432:KSH655446 LCD655432:LCD655446 LLZ655432:LLZ655446 LVV655432:LVV655446 MFR655432:MFR655446 MPN655432:MPN655446 MZJ655432:MZJ655446 NJF655432:NJF655446 NTB655432:NTB655446 OCX655432:OCX655446 OMT655432:OMT655446 OWP655432:OWP655446 PGL655432:PGL655446 PQH655432:PQH655446 QAD655432:QAD655446 QJZ655432:QJZ655446 QTV655432:QTV655446 RDR655432:RDR655446 RNN655432:RNN655446 RXJ655432:RXJ655446 SHF655432:SHF655446 SRB655432:SRB655446 TAX655432:TAX655446 TKT655432:TKT655446 TUP655432:TUP655446 UEL655432:UEL655446 UOH655432:UOH655446 UYD655432:UYD655446 VHZ655432:VHZ655446 VRV655432:VRV655446 WBR655432:WBR655446 WLN655432:WLN655446 WVJ655432:WVJ655446 B720968:B720982 IX720968:IX720982 ST720968:ST720982 ACP720968:ACP720982 AML720968:AML720982 AWH720968:AWH720982 BGD720968:BGD720982 BPZ720968:BPZ720982 BZV720968:BZV720982 CJR720968:CJR720982 CTN720968:CTN720982 DDJ720968:DDJ720982 DNF720968:DNF720982 DXB720968:DXB720982 EGX720968:EGX720982 EQT720968:EQT720982 FAP720968:FAP720982 FKL720968:FKL720982 FUH720968:FUH720982 GED720968:GED720982 GNZ720968:GNZ720982 GXV720968:GXV720982 HHR720968:HHR720982 HRN720968:HRN720982 IBJ720968:IBJ720982 ILF720968:ILF720982 IVB720968:IVB720982 JEX720968:JEX720982 JOT720968:JOT720982 JYP720968:JYP720982 KIL720968:KIL720982 KSH720968:KSH720982 LCD720968:LCD720982 LLZ720968:LLZ720982 LVV720968:LVV720982 MFR720968:MFR720982 MPN720968:MPN720982 MZJ720968:MZJ720982 NJF720968:NJF720982 NTB720968:NTB720982 OCX720968:OCX720982 OMT720968:OMT720982 OWP720968:OWP720982 PGL720968:PGL720982 PQH720968:PQH720982 QAD720968:QAD720982 QJZ720968:QJZ720982 QTV720968:QTV720982 RDR720968:RDR720982 RNN720968:RNN720982 RXJ720968:RXJ720982 SHF720968:SHF720982 SRB720968:SRB720982 TAX720968:TAX720982 TKT720968:TKT720982 TUP720968:TUP720982 UEL720968:UEL720982 UOH720968:UOH720982 UYD720968:UYD720982 VHZ720968:VHZ720982 VRV720968:VRV720982 WBR720968:WBR720982 WLN720968:WLN720982 WVJ720968:WVJ720982 B786504:B786518 IX786504:IX786518 ST786504:ST786518 ACP786504:ACP786518 AML786504:AML786518 AWH786504:AWH786518 BGD786504:BGD786518 BPZ786504:BPZ786518 BZV786504:BZV786518 CJR786504:CJR786518 CTN786504:CTN786518 DDJ786504:DDJ786518 DNF786504:DNF786518 DXB786504:DXB786518 EGX786504:EGX786518 EQT786504:EQT786518 FAP786504:FAP786518 FKL786504:FKL786518 FUH786504:FUH786518 GED786504:GED786518 GNZ786504:GNZ786518 GXV786504:GXV786518 HHR786504:HHR786518 HRN786504:HRN786518 IBJ786504:IBJ786518 ILF786504:ILF786518 IVB786504:IVB786518 JEX786504:JEX786518 JOT786504:JOT786518 JYP786504:JYP786518 KIL786504:KIL786518 KSH786504:KSH786518 LCD786504:LCD786518 LLZ786504:LLZ786518 LVV786504:LVV786518 MFR786504:MFR786518 MPN786504:MPN786518 MZJ786504:MZJ786518 NJF786504:NJF786518 NTB786504:NTB786518 OCX786504:OCX786518 OMT786504:OMT786518 OWP786504:OWP786518 PGL786504:PGL786518 PQH786504:PQH786518 QAD786504:QAD786518 QJZ786504:QJZ786518 QTV786504:QTV786518 RDR786504:RDR786518 RNN786504:RNN786518 RXJ786504:RXJ786518 SHF786504:SHF786518 SRB786504:SRB786518 TAX786504:TAX786518 TKT786504:TKT786518 TUP786504:TUP786518 UEL786504:UEL786518 UOH786504:UOH786518 UYD786504:UYD786518 VHZ786504:VHZ786518 VRV786504:VRV786518 WBR786504:WBR786518 WLN786504:WLN786518 WVJ786504:WVJ786518 B852040:B852054 IX852040:IX852054 ST852040:ST852054 ACP852040:ACP852054 AML852040:AML852054 AWH852040:AWH852054 BGD852040:BGD852054 BPZ852040:BPZ852054 BZV852040:BZV852054 CJR852040:CJR852054 CTN852040:CTN852054 DDJ852040:DDJ852054 DNF852040:DNF852054 DXB852040:DXB852054 EGX852040:EGX852054 EQT852040:EQT852054 FAP852040:FAP852054 FKL852040:FKL852054 FUH852040:FUH852054 GED852040:GED852054 GNZ852040:GNZ852054 GXV852040:GXV852054 HHR852040:HHR852054 HRN852040:HRN852054 IBJ852040:IBJ852054 ILF852040:ILF852054 IVB852040:IVB852054 JEX852040:JEX852054 JOT852040:JOT852054 JYP852040:JYP852054 KIL852040:KIL852054 KSH852040:KSH852054 LCD852040:LCD852054 LLZ852040:LLZ852054 LVV852040:LVV852054 MFR852040:MFR852054 MPN852040:MPN852054 MZJ852040:MZJ852054 NJF852040:NJF852054 NTB852040:NTB852054 OCX852040:OCX852054 OMT852040:OMT852054 OWP852040:OWP852054 PGL852040:PGL852054 PQH852040:PQH852054 QAD852040:QAD852054 QJZ852040:QJZ852054 QTV852040:QTV852054 RDR852040:RDR852054 RNN852040:RNN852054 RXJ852040:RXJ852054 SHF852040:SHF852054 SRB852040:SRB852054 TAX852040:TAX852054 TKT852040:TKT852054 TUP852040:TUP852054 UEL852040:UEL852054 UOH852040:UOH852054 UYD852040:UYD852054 VHZ852040:VHZ852054 VRV852040:VRV852054 WBR852040:WBR852054 WLN852040:WLN852054 WVJ852040:WVJ852054 B917576:B917590 IX917576:IX917590 ST917576:ST917590 ACP917576:ACP917590 AML917576:AML917590 AWH917576:AWH917590 BGD917576:BGD917590 BPZ917576:BPZ917590 BZV917576:BZV917590 CJR917576:CJR917590 CTN917576:CTN917590 DDJ917576:DDJ917590 DNF917576:DNF917590 DXB917576:DXB917590 EGX917576:EGX917590 EQT917576:EQT917590 FAP917576:FAP917590 FKL917576:FKL917590 FUH917576:FUH917590 GED917576:GED917590 GNZ917576:GNZ917590 GXV917576:GXV917590 HHR917576:HHR917590 HRN917576:HRN917590 IBJ917576:IBJ917590 ILF917576:ILF917590 IVB917576:IVB917590 JEX917576:JEX917590 JOT917576:JOT917590 JYP917576:JYP917590 KIL917576:KIL917590 KSH917576:KSH917590 LCD917576:LCD917590 LLZ917576:LLZ917590 LVV917576:LVV917590 MFR917576:MFR917590 MPN917576:MPN917590 MZJ917576:MZJ917590 NJF917576:NJF917590 NTB917576:NTB917590 OCX917576:OCX917590 OMT917576:OMT917590 OWP917576:OWP917590 PGL917576:PGL917590 PQH917576:PQH917590 QAD917576:QAD917590 QJZ917576:QJZ917590 QTV917576:QTV917590 RDR917576:RDR917590 RNN917576:RNN917590 RXJ917576:RXJ917590 SHF917576:SHF917590 SRB917576:SRB917590 TAX917576:TAX917590 TKT917576:TKT917590 TUP917576:TUP917590 UEL917576:UEL917590 UOH917576:UOH917590 UYD917576:UYD917590 VHZ917576:VHZ917590 VRV917576:VRV917590 WBR917576:WBR917590 WLN917576:WLN917590 WVJ917576:WVJ917590 B983112:B983126 IX983112:IX983126 ST983112:ST983126 ACP983112:ACP983126 AML983112:AML983126 AWH983112:AWH983126 BGD983112:BGD983126 BPZ983112:BPZ983126 BZV983112:BZV983126 CJR983112:CJR983126 CTN983112:CTN983126 DDJ983112:DDJ983126 DNF983112:DNF983126 DXB983112:DXB983126 EGX983112:EGX983126 EQT983112:EQT983126 FAP983112:FAP983126 FKL983112:FKL983126 FUH983112:FUH983126 GED983112:GED983126 GNZ983112:GNZ983126 GXV983112:GXV983126 HHR983112:HHR983126 HRN983112:HRN983126 IBJ983112:IBJ983126 ILF983112:ILF983126 IVB983112:IVB983126 JEX983112:JEX983126 JOT983112:JOT983126 JYP983112:JYP983126 KIL983112:KIL983126 KSH983112:KSH983126 LCD983112:LCD983126 LLZ983112:LLZ983126 LVV983112:LVV983126 MFR983112:MFR983126 MPN983112:MPN983126 MZJ983112:MZJ983126 NJF983112:NJF983126 NTB983112:NTB983126 OCX983112:OCX983126 OMT983112:OMT983126 OWP983112:OWP983126 PGL983112:PGL983126 PQH983112:PQH983126 QAD983112:QAD983126 QJZ983112:QJZ983126 QTV983112:QTV983126 RDR983112:RDR983126 RNN983112:RNN983126 RXJ983112:RXJ983126 SHF983112:SHF983126 SRB983112:SRB983126 TAX983112:TAX983126 TKT983112:TKT983126 TUP983112:TUP983126 UEL983112:UEL983126 UOH983112:UOH983126 UYD983112:UYD983126 VHZ983112:VHZ983126 VRV983112:VRV983126 WBR983112:WBR983126 WLN983112:WLN983126 WVJ983112:WVJ983126 B65624:B65626 IX65624:IX65626 ST65624:ST65626 ACP65624:ACP65626 AML65624:AML65626 AWH65624:AWH65626 BGD65624:BGD65626 BPZ65624:BPZ65626 BZV65624:BZV65626 CJR65624:CJR65626 CTN65624:CTN65626 DDJ65624:DDJ65626 DNF65624:DNF65626 DXB65624:DXB65626 EGX65624:EGX65626 EQT65624:EQT65626 FAP65624:FAP65626 FKL65624:FKL65626 FUH65624:FUH65626 GED65624:GED65626 GNZ65624:GNZ65626 GXV65624:GXV65626 HHR65624:HHR65626 HRN65624:HRN65626 IBJ65624:IBJ65626 ILF65624:ILF65626 IVB65624:IVB65626 JEX65624:JEX65626 JOT65624:JOT65626 JYP65624:JYP65626 KIL65624:KIL65626 KSH65624:KSH65626 LCD65624:LCD65626 LLZ65624:LLZ65626 LVV65624:LVV65626 MFR65624:MFR65626 MPN65624:MPN65626 MZJ65624:MZJ65626 NJF65624:NJF65626 NTB65624:NTB65626 OCX65624:OCX65626 OMT65624:OMT65626 OWP65624:OWP65626 PGL65624:PGL65626 PQH65624:PQH65626 QAD65624:QAD65626 QJZ65624:QJZ65626 QTV65624:QTV65626 RDR65624:RDR65626 RNN65624:RNN65626 RXJ65624:RXJ65626 SHF65624:SHF65626 SRB65624:SRB65626 TAX65624:TAX65626 TKT65624:TKT65626 TUP65624:TUP65626 UEL65624:UEL65626 UOH65624:UOH65626 UYD65624:UYD65626 VHZ65624:VHZ65626 VRV65624:VRV65626 WBR65624:WBR65626 WLN65624:WLN65626 WVJ65624:WVJ65626 B131160:B131162 IX131160:IX131162 ST131160:ST131162 ACP131160:ACP131162 AML131160:AML131162 AWH131160:AWH131162 BGD131160:BGD131162 BPZ131160:BPZ131162 BZV131160:BZV131162 CJR131160:CJR131162 CTN131160:CTN131162 DDJ131160:DDJ131162 DNF131160:DNF131162 DXB131160:DXB131162 EGX131160:EGX131162 EQT131160:EQT131162 FAP131160:FAP131162 FKL131160:FKL131162 FUH131160:FUH131162 GED131160:GED131162 GNZ131160:GNZ131162 GXV131160:GXV131162 HHR131160:HHR131162 HRN131160:HRN131162 IBJ131160:IBJ131162 ILF131160:ILF131162 IVB131160:IVB131162 JEX131160:JEX131162 JOT131160:JOT131162 JYP131160:JYP131162 KIL131160:KIL131162 KSH131160:KSH131162 LCD131160:LCD131162 LLZ131160:LLZ131162 LVV131160:LVV131162 MFR131160:MFR131162 MPN131160:MPN131162 MZJ131160:MZJ131162 NJF131160:NJF131162 NTB131160:NTB131162 OCX131160:OCX131162 OMT131160:OMT131162 OWP131160:OWP131162 PGL131160:PGL131162 PQH131160:PQH131162 QAD131160:QAD131162 QJZ131160:QJZ131162 QTV131160:QTV131162 RDR131160:RDR131162 RNN131160:RNN131162 RXJ131160:RXJ131162 SHF131160:SHF131162 SRB131160:SRB131162 TAX131160:TAX131162 TKT131160:TKT131162 TUP131160:TUP131162 UEL131160:UEL131162 UOH131160:UOH131162 UYD131160:UYD131162 VHZ131160:VHZ131162 VRV131160:VRV131162 WBR131160:WBR131162 WLN131160:WLN131162 WVJ131160:WVJ131162 B196696:B196698 IX196696:IX196698 ST196696:ST196698 ACP196696:ACP196698 AML196696:AML196698 AWH196696:AWH196698 BGD196696:BGD196698 BPZ196696:BPZ196698 BZV196696:BZV196698 CJR196696:CJR196698 CTN196696:CTN196698 DDJ196696:DDJ196698 DNF196696:DNF196698 DXB196696:DXB196698 EGX196696:EGX196698 EQT196696:EQT196698 FAP196696:FAP196698 FKL196696:FKL196698 FUH196696:FUH196698 GED196696:GED196698 GNZ196696:GNZ196698 GXV196696:GXV196698 HHR196696:HHR196698 HRN196696:HRN196698 IBJ196696:IBJ196698 ILF196696:ILF196698 IVB196696:IVB196698 JEX196696:JEX196698 JOT196696:JOT196698 JYP196696:JYP196698 KIL196696:KIL196698 KSH196696:KSH196698 LCD196696:LCD196698 LLZ196696:LLZ196698 LVV196696:LVV196698 MFR196696:MFR196698 MPN196696:MPN196698 MZJ196696:MZJ196698 NJF196696:NJF196698 NTB196696:NTB196698 OCX196696:OCX196698 OMT196696:OMT196698 OWP196696:OWP196698 PGL196696:PGL196698 PQH196696:PQH196698 QAD196696:QAD196698 QJZ196696:QJZ196698 QTV196696:QTV196698 RDR196696:RDR196698 RNN196696:RNN196698 RXJ196696:RXJ196698 SHF196696:SHF196698 SRB196696:SRB196698 TAX196696:TAX196698 TKT196696:TKT196698 TUP196696:TUP196698 UEL196696:UEL196698 UOH196696:UOH196698 UYD196696:UYD196698 VHZ196696:VHZ196698 VRV196696:VRV196698 WBR196696:WBR196698 WLN196696:WLN196698 WVJ196696:WVJ196698 B262232:B262234 IX262232:IX262234 ST262232:ST262234 ACP262232:ACP262234 AML262232:AML262234 AWH262232:AWH262234 BGD262232:BGD262234 BPZ262232:BPZ262234 BZV262232:BZV262234 CJR262232:CJR262234 CTN262232:CTN262234 DDJ262232:DDJ262234 DNF262232:DNF262234 DXB262232:DXB262234 EGX262232:EGX262234 EQT262232:EQT262234 FAP262232:FAP262234 FKL262232:FKL262234 FUH262232:FUH262234 GED262232:GED262234 GNZ262232:GNZ262234 GXV262232:GXV262234 HHR262232:HHR262234 HRN262232:HRN262234 IBJ262232:IBJ262234 ILF262232:ILF262234 IVB262232:IVB262234 JEX262232:JEX262234 JOT262232:JOT262234 JYP262232:JYP262234 KIL262232:KIL262234 KSH262232:KSH262234 LCD262232:LCD262234 LLZ262232:LLZ262234 LVV262232:LVV262234 MFR262232:MFR262234 MPN262232:MPN262234 MZJ262232:MZJ262234 NJF262232:NJF262234 NTB262232:NTB262234 OCX262232:OCX262234 OMT262232:OMT262234 OWP262232:OWP262234 PGL262232:PGL262234 PQH262232:PQH262234 QAD262232:QAD262234 QJZ262232:QJZ262234 QTV262232:QTV262234 RDR262232:RDR262234 RNN262232:RNN262234 RXJ262232:RXJ262234 SHF262232:SHF262234 SRB262232:SRB262234 TAX262232:TAX262234 TKT262232:TKT262234 TUP262232:TUP262234 UEL262232:UEL262234 UOH262232:UOH262234 UYD262232:UYD262234 VHZ262232:VHZ262234 VRV262232:VRV262234 WBR262232:WBR262234 WLN262232:WLN262234 WVJ262232:WVJ262234 B327768:B327770 IX327768:IX327770 ST327768:ST327770 ACP327768:ACP327770 AML327768:AML327770 AWH327768:AWH327770 BGD327768:BGD327770 BPZ327768:BPZ327770 BZV327768:BZV327770 CJR327768:CJR327770 CTN327768:CTN327770 DDJ327768:DDJ327770 DNF327768:DNF327770 DXB327768:DXB327770 EGX327768:EGX327770 EQT327768:EQT327770 FAP327768:FAP327770 FKL327768:FKL327770 FUH327768:FUH327770 GED327768:GED327770 GNZ327768:GNZ327770 GXV327768:GXV327770 HHR327768:HHR327770 HRN327768:HRN327770 IBJ327768:IBJ327770 ILF327768:ILF327770 IVB327768:IVB327770 JEX327768:JEX327770 JOT327768:JOT327770 JYP327768:JYP327770 KIL327768:KIL327770 KSH327768:KSH327770 LCD327768:LCD327770 LLZ327768:LLZ327770 LVV327768:LVV327770 MFR327768:MFR327770 MPN327768:MPN327770 MZJ327768:MZJ327770 NJF327768:NJF327770 NTB327768:NTB327770 OCX327768:OCX327770 OMT327768:OMT327770 OWP327768:OWP327770 PGL327768:PGL327770 PQH327768:PQH327770 QAD327768:QAD327770 QJZ327768:QJZ327770 QTV327768:QTV327770 RDR327768:RDR327770 RNN327768:RNN327770 RXJ327768:RXJ327770 SHF327768:SHF327770 SRB327768:SRB327770 TAX327768:TAX327770 TKT327768:TKT327770 TUP327768:TUP327770 UEL327768:UEL327770 UOH327768:UOH327770 UYD327768:UYD327770 VHZ327768:VHZ327770 VRV327768:VRV327770 WBR327768:WBR327770 WLN327768:WLN327770 WVJ327768:WVJ327770 B393304:B393306 IX393304:IX393306 ST393304:ST393306 ACP393304:ACP393306 AML393304:AML393306 AWH393304:AWH393306 BGD393304:BGD393306 BPZ393304:BPZ393306 BZV393304:BZV393306 CJR393304:CJR393306 CTN393304:CTN393306 DDJ393304:DDJ393306 DNF393304:DNF393306 DXB393304:DXB393306 EGX393304:EGX393306 EQT393304:EQT393306 FAP393304:FAP393306 FKL393304:FKL393306 FUH393304:FUH393306 GED393304:GED393306 GNZ393304:GNZ393306 GXV393304:GXV393306 HHR393304:HHR393306 HRN393304:HRN393306 IBJ393304:IBJ393306 ILF393304:ILF393306 IVB393304:IVB393306 JEX393304:JEX393306 JOT393304:JOT393306 JYP393304:JYP393306 KIL393304:KIL393306 KSH393304:KSH393306 LCD393304:LCD393306 LLZ393304:LLZ393306 LVV393304:LVV393306 MFR393304:MFR393306 MPN393304:MPN393306 MZJ393304:MZJ393306 NJF393304:NJF393306 NTB393304:NTB393306 OCX393304:OCX393306 OMT393304:OMT393306 OWP393304:OWP393306 PGL393304:PGL393306 PQH393304:PQH393306 QAD393304:QAD393306 QJZ393304:QJZ393306 QTV393304:QTV393306 RDR393304:RDR393306 RNN393304:RNN393306 RXJ393304:RXJ393306 SHF393304:SHF393306 SRB393304:SRB393306 TAX393304:TAX393306 TKT393304:TKT393306 TUP393304:TUP393306 UEL393304:UEL393306 UOH393304:UOH393306 UYD393304:UYD393306 VHZ393304:VHZ393306 VRV393304:VRV393306 WBR393304:WBR393306 WLN393304:WLN393306 WVJ393304:WVJ393306 B458840:B458842 IX458840:IX458842 ST458840:ST458842 ACP458840:ACP458842 AML458840:AML458842 AWH458840:AWH458842 BGD458840:BGD458842 BPZ458840:BPZ458842 BZV458840:BZV458842 CJR458840:CJR458842 CTN458840:CTN458842 DDJ458840:DDJ458842 DNF458840:DNF458842 DXB458840:DXB458842 EGX458840:EGX458842 EQT458840:EQT458842 FAP458840:FAP458842 FKL458840:FKL458842 FUH458840:FUH458842 GED458840:GED458842 GNZ458840:GNZ458842 GXV458840:GXV458842 HHR458840:HHR458842 HRN458840:HRN458842 IBJ458840:IBJ458842 ILF458840:ILF458842 IVB458840:IVB458842 JEX458840:JEX458842 JOT458840:JOT458842 JYP458840:JYP458842 KIL458840:KIL458842 KSH458840:KSH458842 LCD458840:LCD458842 LLZ458840:LLZ458842 LVV458840:LVV458842 MFR458840:MFR458842 MPN458840:MPN458842 MZJ458840:MZJ458842 NJF458840:NJF458842 NTB458840:NTB458842 OCX458840:OCX458842 OMT458840:OMT458842 OWP458840:OWP458842 PGL458840:PGL458842 PQH458840:PQH458842 QAD458840:QAD458842 QJZ458840:QJZ458842 QTV458840:QTV458842 RDR458840:RDR458842 RNN458840:RNN458842 RXJ458840:RXJ458842 SHF458840:SHF458842 SRB458840:SRB458842 TAX458840:TAX458842 TKT458840:TKT458842 TUP458840:TUP458842 UEL458840:UEL458842 UOH458840:UOH458842 UYD458840:UYD458842 VHZ458840:VHZ458842 VRV458840:VRV458842 WBR458840:WBR458842 WLN458840:WLN458842 WVJ458840:WVJ458842 B524376:B524378 IX524376:IX524378 ST524376:ST524378 ACP524376:ACP524378 AML524376:AML524378 AWH524376:AWH524378 BGD524376:BGD524378 BPZ524376:BPZ524378 BZV524376:BZV524378 CJR524376:CJR524378 CTN524376:CTN524378 DDJ524376:DDJ524378 DNF524376:DNF524378 DXB524376:DXB524378 EGX524376:EGX524378 EQT524376:EQT524378 FAP524376:FAP524378 FKL524376:FKL524378 FUH524376:FUH524378 GED524376:GED524378 GNZ524376:GNZ524378 GXV524376:GXV524378 HHR524376:HHR524378 HRN524376:HRN524378 IBJ524376:IBJ524378 ILF524376:ILF524378 IVB524376:IVB524378 JEX524376:JEX524378 JOT524376:JOT524378 JYP524376:JYP524378 KIL524376:KIL524378 KSH524376:KSH524378 LCD524376:LCD524378 LLZ524376:LLZ524378 LVV524376:LVV524378 MFR524376:MFR524378 MPN524376:MPN524378 MZJ524376:MZJ524378 NJF524376:NJF524378 NTB524376:NTB524378 OCX524376:OCX524378 OMT524376:OMT524378 OWP524376:OWP524378 PGL524376:PGL524378 PQH524376:PQH524378 QAD524376:QAD524378 QJZ524376:QJZ524378 QTV524376:QTV524378 RDR524376:RDR524378 RNN524376:RNN524378 RXJ524376:RXJ524378 SHF524376:SHF524378 SRB524376:SRB524378 TAX524376:TAX524378 TKT524376:TKT524378 TUP524376:TUP524378 UEL524376:UEL524378 UOH524376:UOH524378 UYD524376:UYD524378 VHZ524376:VHZ524378 VRV524376:VRV524378 WBR524376:WBR524378 WLN524376:WLN524378 WVJ524376:WVJ524378 B589912:B589914 IX589912:IX589914 ST589912:ST589914 ACP589912:ACP589914 AML589912:AML589914 AWH589912:AWH589914 BGD589912:BGD589914 BPZ589912:BPZ589914 BZV589912:BZV589914 CJR589912:CJR589914 CTN589912:CTN589914 DDJ589912:DDJ589914 DNF589912:DNF589914 DXB589912:DXB589914 EGX589912:EGX589914 EQT589912:EQT589914 FAP589912:FAP589914 FKL589912:FKL589914 FUH589912:FUH589914 GED589912:GED589914 GNZ589912:GNZ589914 GXV589912:GXV589914 HHR589912:HHR589914 HRN589912:HRN589914 IBJ589912:IBJ589914 ILF589912:ILF589914 IVB589912:IVB589914 JEX589912:JEX589914 JOT589912:JOT589914 JYP589912:JYP589914 KIL589912:KIL589914 KSH589912:KSH589914 LCD589912:LCD589914 LLZ589912:LLZ589914 LVV589912:LVV589914 MFR589912:MFR589914 MPN589912:MPN589914 MZJ589912:MZJ589914 NJF589912:NJF589914 NTB589912:NTB589914 OCX589912:OCX589914 OMT589912:OMT589914 OWP589912:OWP589914 PGL589912:PGL589914 PQH589912:PQH589914 QAD589912:QAD589914 QJZ589912:QJZ589914 QTV589912:QTV589914 RDR589912:RDR589914 RNN589912:RNN589914 RXJ589912:RXJ589914 SHF589912:SHF589914 SRB589912:SRB589914 TAX589912:TAX589914 TKT589912:TKT589914 TUP589912:TUP589914 UEL589912:UEL589914 UOH589912:UOH589914 UYD589912:UYD589914 VHZ589912:VHZ589914 VRV589912:VRV589914 WBR589912:WBR589914 WLN589912:WLN589914 WVJ589912:WVJ589914 B655448:B655450 IX655448:IX655450 ST655448:ST655450 ACP655448:ACP655450 AML655448:AML655450 AWH655448:AWH655450 BGD655448:BGD655450 BPZ655448:BPZ655450 BZV655448:BZV655450 CJR655448:CJR655450 CTN655448:CTN655450 DDJ655448:DDJ655450 DNF655448:DNF655450 DXB655448:DXB655450 EGX655448:EGX655450 EQT655448:EQT655450 FAP655448:FAP655450 FKL655448:FKL655450 FUH655448:FUH655450 GED655448:GED655450 GNZ655448:GNZ655450 GXV655448:GXV655450 HHR655448:HHR655450 HRN655448:HRN655450 IBJ655448:IBJ655450 ILF655448:ILF655450 IVB655448:IVB655450 JEX655448:JEX655450 JOT655448:JOT655450 JYP655448:JYP655450 KIL655448:KIL655450 KSH655448:KSH655450 LCD655448:LCD655450 LLZ655448:LLZ655450 LVV655448:LVV655450 MFR655448:MFR655450 MPN655448:MPN655450 MZJ655448:MZJ655450 NJF655448:NJF655450 NTB655448:NTB655450 OCX655448:OCX655450 OMT655448:OMT655450 OWP655448:OWP655450 PGL655448:PGL655450 PQH655448:PQH655450 QAD655448:QAD655450 QJZ655448:QJZ655450 QTV655448:QTV655450 RDR655448:RDR655450 RNN655448:RNN655450 RXJ655448:RXJ655450 SHF655448:SHF655450 SRB655448:SRB655450 TAX655448:TAX655450 TKT655448:TKT655450 TUP655448:TUP655450 UEL655448:UEL655450 UOH655448:UOH655450 UYD655448:UYD655450 VHZ655448:VHZ655450 VRV655448:VRV655450 WBR655448:WBR655450 WLN655448:WLN655450 WVJ655448:WVJ655450 B720984:B720986 IX720984:IX720986 ST720984:ST720986 ACP720984:ACP720986 AML720984:AML720986 AWH720984:AWH720986 BGD720984:BGD720986 BPZ720984:BPZ720986 BZV720984:BZV720986 CJR720984:CJR720986 CTN720984:CTN720986 DDJ720984:DDJ720986 DNF720984:DNF720986 DXB720984:DXB720986 EGX720984:EGX720986 EQT720984:EQT720986 FAP720984:FAP720986 FKL720984:FKL720986 FUH720984:FUH720986 GED720984:GED720986 GNZ720984:GNZ720986 GXV720984:GXV720986 HHR720984:HHR720986 HRN720984:HRN720986 IBJ720984:IBJ720986 ILF720984:ILF720986 IVB720984:IVB720986 JEX720984:JEX720986 JOT720984:JOT720986 JYP720984:JYP720986 KIL720984:KIL720986 KSH720984:KSH720986 LCD720984:LCD720986 LLZ720984:LLZ720986 LVV720984:LVV720986 MFR720984:MFR720986 MPN720984:MPN720986 MZJ720984:MZJ720986 NJF720984:NJF720986 NTB720984:NTB720986 OCX720984:OCX720986 OMT720984:OMT720986 OWP720984:OWP720986 PGL720984:PGL720986 PQH720984:PQH720986 QAD720984:QAD720986 QJZ720984:QJZ720986 QTV720984:QTV720986 RDR720984:RDR720986 RNN720984:RNN720986 RXJ720984:RXJ720986 SHF720984:SHF720986 SRB720984:SRB720986 TAX720984:TAX720986 TKT720984:TKT720986 TUP720984:TUP720986 UEL720984:UEL720986 UOH720984:UOH720986 UYD720984:UYD720986 VHZ720984:VHZ720986 VRV720984:VRV720986 WBR720984:WBR720986 WLN720984:WLN720986 WVJ720984:WVJ720986 B786520:B786522 IX786520:IX786522 ST786520:ST786522 ACP786520:ACP786522 AML786520:AML786522 AWH786520:AWH786522 BGD786520:BGD786522 BPZ786520:BPZ786522 BZV786520:BZV786522 CJR786520:CJR786522 CTN786520:CTN786522 DDJ786520:DDJ786522 DNF786520:DNF786522 DXB786520:DXB786522 EGX786520:EGX786522 EQT786520:EQT786522 FAP786520:FAP786522 FKL786520:FKL786522 FUH786520:FUH786522 GED786520:GED786522 GNZ786520:GNZ786522 GXV786520:GXV786522 HHR786520:HHR786522 HRN786520:HRN786522 IBJ786520:IBJ786522 ILF786520:ILF786522 IVB786520:IVB786522 JEX786520:JEX786522 JOT786520:JOT786522 JYP786520:JYP786522 KIL786520:KIL786522 KSH786520:KSH786522 LCD786520:LCD786522 LLZ786520:LLZ786522 LVV786520:LVV786522 MFR786520:MFR786522 MPN786520:MPN786522 MZJ786520:MZJ786522 NJF786520:NJF786522 NTB786520:NTB786522 OCX786520:OCX786522 OMT786520:OMT786522 OWP786520:OWP786522 PGL786520:PGL786522 PQH786520:PQH786522 QAD786520:QAD786522 QJZ786520:QJZ786522 QTV786520:QTV786522 RDR786520:RDR786522 RNN786520:RNN786522 RXJ786520:RXJ786522 SHF786520:SHF786522 SRB786520:SRB786522 TAX786520:TAX786522 TKT786520:TKT786522 TUP786520:TUP786522 UEL786520:UEL786522 UOH786520:UOH786522 UYD786520:UYD786522 VHZ786520:VHZ786522 VRV786520:VRV786522 WBR786520:WBR786522 WLN786520:WLN786522 WVJ786520:WVJ786522 B852056:B852058 IX852056:IX852058 ST852056:ST852058 ACP852056:ACP852058 AML852056:AML852058 AWH852056:AWH852058 BGD852056:BGD852058 BPZ852056:BPZ852058 BZV852056:BZV852058 CJR852056:CJR852058 CTN852056:CTN852058 DDJ852056:DDJ852058 DNF852056:DNF852058 DXB852056:DXB852058 EGX852056:EGX852058 EQT852056:EQT852058 FAP852056:FAP852058 FKL852056:FKL852058 FUH852056:FUH852058 GED852056:GED852058 GNZ852056:GNZ852058 GXV852056:GXV852058 HHR852056:HHR852058 HRN852056:HRN852058 IBJ852056:IBJ852058 ILF852056:ILF852058 IVB852056:IVB852058 JEX852056:JEX852058 JOT852056:JOT852058 JYP852056:JYP852058 KIL852056:KIL852058 KSH852056:KSH852058 LCD852056:LCD852058 LLZ852056:LLZ852058 LVV852056:LVV852058 MFR852056:MFR852058 MPN852056:MPN852058 MZJ852056:MZJ852058 NJF852056:NJF852058 NTB852056:NTB852058 OCX852056:OCX852058 OMT852056:OMT852058 OWP852056:OWP852058 PGL852056:PGL852058 PQH852056:PQH852058 QAD852056:QAD852058 QJZ852056:QJZ852058 QTV852056:QTV852058 RDR852056:RDR852058 RNN852056:RNN852058 RXJ852056:RXJ852058 SHF852056:SHF852058 SRB852056:SRB852058 TAX852056:TAX852058 TKT852056:TKT852058 TUP852056:TUP852058 UEL852056:UEL852058 UOH852056:UOH852058 UYD852056:UYD852058 VHZ852056:VHZ852058 VRV852056:VRV852058 WBR852056:WBR852058 WLN852056:WLN852058 WVJ852056:WVJ852058 B917592:B917594 IX917592:IX917594 ST917592:ST917594 ACP917592:ACP917594 AML917592:AML917594 AWH917592:AWH917594 BGD917592:BGD917594 BPZ917592:BPZ917594 BZV917592:BZV917594 CJR917592:CJR917594 CTN917592:CTN917594 DDJ917592:DDJ917594 DNF917592:DNF917594 DXB917592:DXB917594 EGX917592:EGX917594 EQT917592:EQT917594 FAP917592:FAP917594 FKL917592:FKL917594 FUH917592:FUH917594 GED917592:GED917594 GNZ917592:GNZ917594 GXV917592:GXV917594 HHR917592:HHR917594 HRN917592:HRN917594 IBJ917592:IBJ917594 ILF917592:ILF917594 IVB917592:IVB917594 JEX917592:JEX917594 JOT917592:JOT917594 JYP917592:JYP917594 KIL917592:KIL917594 KSH917592:KSH917594 LCD917592:LCD917594 LLZ917592:LLZ917594 LVV917592:LVV917594 MFR917592:MFR917594 MPN917592:MPN917594 MZJ917592:MZJ917594 NJF917592:NJF917594 NTB917592:NTB917594 OCX917592:OCX917594 OMT917592:OMT917594 OWP917592:OWP917594 PGL917592:PGL917594 PQH917592:PQH917594 QAD917592:QAD917594 QJZ917592:QJZ917594 QTV917592:QTV917594 RDR917592:RDR917594 RNN917592:RNN917594 RXJ917592:RXJ917594 SHF917592:SHF917594 SRB917592:SRB917594 TAX917592:TAX917594 TKT917592:TKT917594 TUP917592:TUP917594 UEL917592:UEL917594 UOH917592:UOH917594 UYD917592:UYD917594 VHZ917592:VHZ917594 VRV917592:VRV917594 WBR917592:WBR917594 WLN917592:WLN917594 WVJ917592:WVJ917594 B983128:B983130 IX983128:IX983130 ST983128:ST983130 ACP983128:ACP983130 AML983128:AML983130 AWH983128:AWH983130 BGD983128:BGD983130 BPZ983128:BPZ983130 BZV983128:BZV983130 CJR983128:CJR983130 CTN983128:CTN983130 DDJ983128:DDJ983130 DNF983128:DNF983130 DXB983128:DXB983130 EGX983128:EGX983130 EQT983128:EQT983130 FAP983128:FAP983130 FKL983128:FKL983130 FUH983128:FUH983130 GED983128:GED983130 GNZ983128:GNZ983130 GXV983128:GXV983130 HHR983128:HHR983130 HRN983128:HRN983130 IBJ983128:IBJ983130 ILF983128:ILF983130 IVB983128:IVB983130 JEX983128:JEX983130 JOT983128:JOT983130 JYP983128:JYP983130 KIL983128:KIL983130 KSH983128:KSH983130 LCD983128:LCD983130 LLZ983128:LLZ983130 LVV983128:LVV983130 MFR983128:MFR983130 MPN983128:MPN983130 MZJ983128:MZJ983130 NJF983128:NJF983130 NTB983128:NTB983130 OCX983128:OCX983130 OMT983128:OMT983130 OWP983128:OWP983130 PGL983128:PGL983130 PQH983128:PQH983130 QAD983128:QAD983130 QJZ983128:QJZ983130 QTV983128:QTV983130 RDR983128:RDR983130 RNN983128:RNN983130 RXJ983128:RXJ983130 SHF983128:SHF983130 SRB983128:SRB983130 TAX983128:TAX983130 TKT983128:TKT983130 TUP983128:TUP983130 UEL983128:UEL983130 UOH983128:UOH983130 UYD983128:UYD983130 VHZ983128:VHZ983130 VRV983128:VRV983130 WBR983128:WBR983130 WLN983128:WLN983130 WVJ983128:WVJ983130 B65651 IX65651 ST65651 ACP65651 AML65651 AWH65651 BGD65651 BPZ65651 BZV65651 CJR65651 CTN65651 DDJ65651 DNF65651 DXB65651 EGX65651 EQT65651 FAP65651 FKL65651 FUH65651 GED65651 GNZ65651 GXV65651 HHR65651 HRN65651 IBJ65651 ILF65651 IVB65651 JEX65651 JOT65651 JYP65651 KIL65651 KSH65651 LCD65651 LLZ65651 LVV65651 MFR65651 MPN65651 MZJ65651 NJF65651 NTB65651 OCX65651 OMT65651 OWP65651 PGL65651 PQH65651 QAD65651 QJZ65651 QTV65651 RDR65651 RNN65651 RXJ65651 SHF65651 SRB65651 TAX65651 TKT65651 TUP65651 UEL65651 UOH65651 UYD65651 VHZ65651 VRV65651 WBR65651 WLN65651 WVJ65651 B131187 IX131187 ST131187 ACP131187 AML131187 AWH131187 BGD131187 BPZ131187 BZV131187 CJR131187 CTN131187 DDJ131187 DNF131187 DXB131187 EGX131187 EQT131187 FAP131187 FKL131187 FUH131187 GED131187 GNZ131187 GXV131187 HHR131187 HRN131187 IBJ131187 ILF131187 IVB131187 JEX131187 JOT131187 JYP131187 KIL131187 KSH131187 LCD131187 LLZ131187 LVV131187 MFR131187 MPN131187 MZJ131187 NJF131187 NTB131187 OCX131187 OMT131187 OWP131187 PGL131187 PQH131187 QAD131187 QJZ131187 QTV131187 RDR131187 RNN131187 RXJ131187 SHF131187 SRB131187 TAX131187 TKT131187 TUP131187 UEL131187 UOH131187 UYD131187 VHZ131187 VRV131187 WBR131187 WLN131187 WVJ131187 B196723 IX196723 ST196723 ACP196723 AML196723 AWH196723 BGD196723 BPZ196723 BZV196723 CJR196723 CTN196723 DDJ196723 DNF196723 DXB196723 EGX196723 EQT196723 FAP196723 FKL196723 FUH196723 GED196723 GNZ196723 GXV196723 HHR196723 HRN196723 IBJ196723 ILF196723 IVB196723 JEX196723 JOT196723 JYP196723 KIL196723 KSH196723 LCD196723 LLZ196723 LVV196723 MFR196723 MPN196723 MZJ196723 NJF196723 NTB196723 OCX196723 OMT196723 OWP196723 PGL196723 PQH196723 QAD196723 QJZ196723 QTV196723 RDR196723 RNN196723 RXJ196723 SHF196723 SRB196723 TAX196723 TKT196723 TUP196723 UEL196723 UOH196723 UYD196723 VHZ196723 VRV196723 WBR196723 WLN196723 WVJ196723 B262259 IX262259 ST262259 ACP262259 AML262259 AWH262259 BGD262259 BPZ262259 BZV262259 CJR262259 CTN262259 DDJ262259 DNF262259 DXB262259 EGX262259 EQT262259 FAP262259 FKL262259 FUH262259 GED262259 GNZ262259 GXV262259 HHR262259 HRN262259 IBJ262259 ILF262259 IVB262259 JEX262259 JOT262259 JYP262259 KIL262259 KSH262259 LCD262259 LLZ262259 LVV262259 MFR262259 MPN262259 MZJ262259 NJF262259 NTB262259 OCX262259 OMT262259 OWP262259 PGL262259 PQH262259 QAD262259 QJZ262259 QTV262259 RDR262259 RNN262259 RXJ262259 SHF262259 SRB262259 TAX262259 TKT262259 TUP262259 UEL262259 UOH262259 UYD262259 VHZ262259 VRV262259 WBR262259 WLN262259 WVJ262259 B327795 IX327795 ST327795 ACP327795 AML327795 AWH327795 BGD327795 BPZ327795 BZV327795 CJR327795 CTN327795 DDJ327795 DNF327795 DXB327795 EGX327795 EQT327795 FAP327795 FKL327795 FUH327795 GED327795 GNZ327795 GXV327795 HHR327795 HRN327795 IBJ327795 ILF327795 IVB327795 JEX327795 JOT327795 JYP327795 KIL327795 KSH327795 LCD327795 LLZ327795 LVV327795 MFR327795 MPN327795 MZJ327795 NJF327795 NTB327795 OCX327795 OMT327795 OWP327795 PGL327795 PQH327795 QAD327795 QJZ327795 QTV327795 RDR327795 RNN327795 RXJ327795 SHF327795 SRB327795 TAX327795 TKT327795 TUP327795 UEL327795 UOH327795 UYD327795 VHZ327795 VRV327795 WBR327795 WLN327795 WVJ327795 B393331 IX393331 ST393331 ACP393331 AML393331 AWH393331 BGD393331 BPZ393331 BZV393331 CJR393331 CTN393331 DDJ393331 DNF393331 DXB393331 EGX393331 EQT393331 FAP393331 FKL393331 FUH393331 GED393331 GNZ393331 GXV393331 HHR393331 HRN393331 IBJ393331 ILF393331 IVB393331 JEX393331 JOT393331 JYP393331 KIL393331 KSH393331 LCD393331 LLZ393331 LVV393331 MFR393331 MPN393331 MZJ393331 NJF393331 NTB393331 OCX393331 OMT393331 OWP393331 PGL393331 PQH393331 QAD393331 QJZ393331 QTV393331 RDR393331 RNN393331 RXJ393331 SHF393331 SRB393331 TAX393331 TKT393331 TUP393331 UEL393331 UOH393331 UYD393331 VHZ393331 VRV393331 WBR393331 WLN393331 WVJ393331 B458867 IX458867 ST458867 ACP458867 AML458867 AWH458867 BGD458867 BPZ458867 BZV458867 CJR458867 CTN458867 DDJ458867 DNF458867 DXB458867 EGX458867 EQT458867 FAP458867 FKL458867 FUH458867 GED458867 GNZ458867 GXV458867 HHR458867 HRN458867 IBJ458867 ILF458867 IVB458867 JEX458867 JOT458867 JYP458867 KIL458867 KSH458867 LCD458867 LLZ458867 LVV458867 MFR458867 MPN458867 MZJ458867 NJF458867 NTB458867 OCX458867 OMT458867 OWP458867 PGL458867 PQH458867 QAD458867 QJZ458867 QTV458867 RDR458867 RNN458867 RXJ458867 SHF458867 SRB458867 TAX458867 TKT458867 TUP458867 UEL458867 UOH458867 UYD458867 VHZ458867 VRV458867 WBR458867 WLN458867 WVJ458867 B524403 IX524403 ST524403 ACP524403 AML524403 AWH524403 BGD524403 BPZ524403 BZV524403 CJR524403 CTN524403 DDJ524403 DNF524403 DXB524403 EGX524403 EQT524403 FAP524403 FKL524403 FUH524403 GED524403 GNZ524403 GXV524403 HHR524403 HRN524403 IBJ524403 ILF524403 IVB524403 JEX524403 JOT524403 JYP524403 KIL524403 KSH524403 LCD524403 LLZ524403 LVV524403 MFR524403 MPN524403 MZJ524403 NJF524403 NTB524403 OCX524403 OMT524403 OWP524403 PGL524403 PQH524403 QAD524403 QJZ524403 QTV524403 RDR524403 RNN524403 RXJ524403 SHF524403 SRB524403 TAX524403 TKT524403 TUP524403 UEL524403 UOH524403 UYD524403 VHZ524403 VRV524403 WBR524403 WLN524403 WVJ524403 B589939 IX589939 ST589939 ACP589939 AML589939 AWH589939 BGD589939 BPZ589939 BZV589939 CJR589939 CTN589939 DDJ589939 DNF589939 DXB589939 EGX589939 EQT589939 FAP589939 FKL589939 FUH589939 GED589939 GNZ589939 GXV589939 HHR589939 HRN589939 IBJ589939 ILF589939 IVB589939 JEX589939 JOT589939 JYP589939 KIL589939 KSH589939 LCD589939 LLZ589939 LVV589939 MFR589939 MPN589939 MZJ589939 NJF589939 NTB589939 OCX589939 OMT589939 OWP589939 PGL589939 PQH589939 QAD589939 QJZ589939 QTV589939 RDR589939 RNN589939 RXJ589939 SHF589939 SRB589939 TAX589939 TKT589939 TUP589939 UEL589939 UOH589939 UYD589939 VHZ589939 VRV589939 WBR589939 WLN589939 WVJ589939 B655475 IX655475 ST655475 ACP655475 AML655475 AWH655475 BGD655475 BPZ655475 BZV655475 CJR655475 CTN655475 DDJ655475 DNF655475 DXB655475 EGX655475 EQT655475 FAP655475 FKL655475 FUH655475 GED655475 GNZ655475 GXV655475 HHR655475 HRN655475 IBJ655475 ILF655475 IVB655475 JEX655475 JOT655475 JYP655475 KIL655475 KSH655475 LCD655475 LLZ655475 LVV655475 MFR655475 MPN655475 MZJ655475 NJF655475 NTB655475 OCX655475 OMT655475 OWP655475 PGL655475 PQH655475 QAD655475 QJZ655475 QTV655475 RDR655475 RNN655475 RXJ655475 SHF655475 SRB655475 TAX655475 TKT655475 TUP655475 UEL655475 UOH655475 UYD655475 VHZ655475 VRV655475 WBR655475 WLN655475 WVJ655475 B721011 IX721011 ST721011 ACP721011 AML721011 AWH721011 BGD721011 BPZ721011 BZV721011 CJR721011 CTN721011 DDJ721011 DNF721011 DXB721011 EGX721011 EQT721011 FAP721011 FKL721011 FUH721011 GED721011 GNZ721011 GXV721011 HHR721011 HRN721011 IBJ721011 ILF721011 IVB721011 JEX721011 JOT721011 JYP721011 KIL721011 KSH721011 LCD721011 LLZ721011 LVV721011 MFR721011 MPN721011 MZJ721011 NJF721011 NTB721011 OCX721011 OMT721011 OWP721011 PGL721011 PQH721011 QAD721011 QJZ721011 QTV721011 RDR721011 RNN721011 RXJ721011 SHF721011 SRB721011 TAX721011 TKT721011 TUP721011 UEL721011 UOH721011 UYD721011 VHZ721011 VRV721011 WBR721011 WLN721011 WVJ721011 B786547 IX786547 ST786547 ACP786547 AML786547 AWH786547 BGD786547 BPZ786547 BZV786547 CJR786547 CTN786547 DDJ786547 DNF786547 DXB786547 EGX786547 EQT786547 FAP786547 FKL786547 FUH786547 GED786547 GNZ786547 GXV786547 HHR786547 HRN786547 IBJ786547 ILF786547 IVB786547 JEX786547 JOT786547 JYP786547 KIL786547 KSH786547 LCD786547 LLZ786547 LVV786547 MFR786547 MPN786547 MZJ786547 NJF786547 NTB786547 OCX786547 OMT786547 OWP786547 PGL786547 PQH786547 QAD786547 QJZ786547 QTV786547 RDR786547 RNN786547 RXJ786547 SHF786547 SRB786547 TAX786547 TKT786547 TUP786547 UEL786547 UOH786547 UYD786547 VHZ786547 VRV786547 WBR786547 WLN786547 WVJ786547 B852083 IX852083 ST852083 ACP852083 AML852083 AWH852083 BGD852083 BPZ852083 BZV852083 CJR852083 CTN852083 DDJ852083 DNF852083 DXB852083 EGX852083 EQT852083 FAP852083 FKL852083 FUH852083 GED852083 GNZ852083 GXV852083 HHR852083 HRN852083 IBJ852083 ILF852083 IVB852083 JEX852083 JOT852083 JYP852083 KIL852083 KSH852083 LCD852083 LLZ852083 LVV852083 MFR852083 MPN852083 MZJ852083 NJF852083 NTB852083 OCX852083 OMT852083 OWP852083 PGL852083 PQH852083 QAD852083 QJZ852083 QTV852083 RDR852083 RNN852083 RXJ852083 SHF852083 SRB852083 TAX852083 TKT852083 TUP852083 UEL852083 UOH852083 UYD852083 VHZ852083 VRV852083 WBR852083 WLN852083 WVJ852083 B917619 IX917619 ST917619 ACP917619 AML917619 AWH917619 BGD917619 BPZ917619 BZV917619 CJR917619 CTN917619 DDJ917619 DNF917619 DXB917619 EGX917619 EQT917619 FAP917619 FKL917619 FUH917619 GED917619 GNZ917619 GXV917619 HHR917619 HRN917619 IBJ917619 ILF917619 IVB917619 JEX917619 JOT917619 JYP917619 KIL917619 KSH917619 LCD917619 LLZ917619 LVV917619 MFR917619 MPN917619 MZJ917619 NJF917619 NTB917619 OCX917619 OMT917619 OWP917619 PGL917619 PQH917619 QAD917619 QJZ917619 QTV917619 RDR917619 RNN917619 RXJ917619 SHF917619 SRB917619 TAX917619 TKT917619 TUP917619 UEL917619 UOH917619 UYD917619 VHZ917619 VRV917619 WBR917619 WLN917619 WVJ917619 B983155 IX983155 ST983155 ACP983155 AML983155 AWH983155 BGD983155 BPZ983155 BZV983155 CJR983155 CTN983155 DDJ983155 DNF983155 DXB983155 EGX983155 EQT983155 FAP983155 FKL983155 FUH983155 GED983155 GNZ983155 GXV983155 HHR983155 HRN983155 IBJ983155 ILF983155 IVB983155 JEX983155 JOT983155 JYP983155 KIL983155 KSH983155 LCD983155 LLZ983155 LVV983155 MFR983155 MPN983155 MZJ983155 NJF983155 NTB983155 OCX983155 OMT983155 OWP983155 PGL983155 PQH983155 QAD983155 QJZ983155 QTV983155 RDR983155 RNN983155 RXJ983155 SHF983155 SRB983155 TAX983155 TKT983155 TUP983155 UEL983155 UOH983155 UYD983155 VHZ983155 VRV983155 WBR983155 WLN983155 WVJ983155 WVJ118:WVJ122 WLN118:WLN122 WBR118:WBR122 VRV118:VRV122 VHZ118:VHZ122 UYD118:UYD122 UOH118:UOH122 UEL118:UEL122 TUP118:TUP122 TKT118:TKT122 TAX118:TAX122 SRB118:SRB122 SHF118:SHF122 RXJ118:RXJ122 RNN118:RNN122 RDR118:RDR122 QTV118:QTV122 QJZ118:QJZ122 QAD118:QAD122 PQH118:PQH122 PGL118:PGL122 OWP118:OWP122 OMT118:OMT122 OCX118:OCX122 NTB118:NTB122 NJF118:NJF122 MZJ118:MZJ122 MPN118:MPN122 MFR118:MFR122 LVV118:LVV122 LLZ118:LLZ122 LCD118:LCD122 KSH118:KSH122 KIL118:KIL122 JYP118:JYP122 JOT118:JOT122 JEX118:JEX122 IVB118:IVB122 ILF118:ILF122 IBJ118:IBJ122 HRN118:HRN122 HHR118:HHR122 GXV118:GXV122 GNZ118:GNZ122 GED118:GED122 FUH118:FUH122 FKL118:FKL122 FAP118:FAP122 EQT118:EQT122 EGX118:EGX122 DXB118:DXB122 DNF118:DNF122 DDJ118:DDJ122 CTN118:CTN122 CJR118:CJR122 BZV118:BZV122 BPZ118:BPZ122 BGD118:BGD122 AWH118:AWH122 AML118:AML122 ACP118:ACP122 ST118:ST122 IX118:IX122 B118:B122 WVJ24:WVJ37 WLN24:WLN37 WBR24:WBR37 VRV24:VRV37 VHZ24:VHZ37 UYD24:UYD37 UOH24:UOH37 UEL24:UEL37 TUP24:TUP37 TKT24:TKT37 TAX24:TAX37 SRB24:SRB37 SHF24:SHF37 RXJ24:RXJ37 RNN24:RNN37 RDR24:RDR37 QTV24:QTV37 QJZ24:QJZ37 QAD24:QAD37 PQH24:PQH37 PGL24:PGL37 OWP24:OWP37 OMT24:OMT37 OCX24:OCX37 NTB24:NTB37 NJF24:NJF37 MZJ24:MZJ37 MPN24:MPN37 MFR24:MFR37 LVV24:LVV37 LLZ24:LLZ37 LCD24:LCD37 KSH24:KSH37 KIL24:KIL37 JYP24:JYP37 JOT24:JOT37 JEX24:JEX37 IVB24:IVB37 ILF24:ILF37 IBJ24:IBJ37 HRN24:HRN37 HHR24:HHR37 GXV24:GXV37 GNZ24:GNZ37 GED24:GED37 FUH24:FUH37 FKL24:FKL37 FAP24:FAP37 EQT24:EQT37 EGX24:EGX37 DXB24:DXB37 DNF24:DNF37 DDJ24:DDJ37 CTN24:CTN37 CJR24:CJR37 BZV24:BZV37 BPZ24:BPZ37 BGD24:BGD37 AWH24:AWH37 AML24:AML37 ACP24:ACP37 ST24:ST37 IX24:IX37 B24:B37 B109 B112" xr:uid="{01A0A645-2675-4BA1-B3A1-69F150675549}">
      <formula1>Наим_Зак</formula1>
    </dataValidation>
  </dataValidations>
  <pageMargins left="0.31496062992125984" right="0.31496062992125984" top="0.74803149606299213" bottom="0.74803149606299213" header="0.31496062992125984" footer="0.31496062992125984"/>
  <pageSetup paperSize="9" scale="62"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2409-287D-4A7A-949C-52FC0C5E6081}">
  <sheetPr>
    <pageSetUpPr fitToPage="1"/>
  </sheetPr>
  <dimension ref="A1:L33"/>
  <sheetViews>
    <sheetView view="pageBreakPreview" zoomScale="70" zoomScaleNormal="70" zoomScaleSheetLayoutView="70" workbookViewId="0">
      <selection activeCell="F26" sqref="F26"/>
    </sheetView>
  </sheetViews>
  <sheetFormatPr defaultRowHeight="15.75" x14ac:dyDescent="0.25"/>
  <cols>
    <col min="1" max="1" width="5.5703125" style="107" customWidth="1"/>
    <col min="2" max="2" width="46.7109375" style="107" customWidth="1"/>
    <col min="3" max="3" width="37.42578125" style="107" customWidth="1"/>
    <col min="4" max="4" width="20.28515625" style="107" customWidth="1"/>
    <col min="5" max="5" width="18" style="107" hidden="1" customWidth="1"/>
    <col min="6" max="6" width="20" style="107" customWidth="1"/>
    <col min="7" max="7" width="19.140625" style="107" hidden="1" customWidth="1"/>
    <col min="8" max="8" width="13.28515625" style="107" customWidth="1"/>
    <col min="9" max="9" width="22.7109375" style="107" hidden="1" customWidth="1"/>
    <col min="10" max="10" width="8" style="107" hidden="1" customWidth="1"/>
    <col min="11" max="11" width="16.7109375" style="107" hidden="1" customWidth="1"/>
    <col min="12" max="12" width="23.28515625" style="107" hidden="1" customWidth="1"/>
    <col min="13" max="256" width="9.140625" style="107"/>
    <col min="257" max="257" width="5.5703125" style="107" customWidth="1"/>
    <col min="258" max="258" width="46.85546875" style="107" customWidth="1"/>
    <col min="259" max="259" width="36" style="107" customWidth="1"/>
    <col min="260" max="260" width="14.7109375" style="107" customWidth="1"/>
    <col min="261" max="261" width="13.28515625" style="107" customWidth="1"/>
    <col min="262" max="262" width="14.7109375" style="107" customWidth="1"/>
    <col min="263" max="263" width="13.42578125" style="107" customWidth="1"/>
    <col min="264" max="264" width="11.42578125" style="107" customWidth="1"/>
    <col min="265" max="512" width="9.140625" style="107"/>
    <col min="513" max="513" width="5.5703125" style="107" customWidth="1"/>
    <col min="514" max="514" width="46.85546875" style="107" customWidth="1"/>
    <col min="515" max="515" width="36" style="107" customWidth="1"/>
    <col min="516" max="516" width="14.7109375" style="107" customWidth="1"/>
    <col min="517" max="517" width="13.28515625" style="107" customWidth="1"/>
    <col min="518" max="518" width="14.7109375" style="107" customWidth="1"/>
    <col min="519" max="519" width="13.42578125" style="107" customWidth="1"/>
    <col min="520" max="520" width="11.42578125" style="107" customWidth="1"/>
    <col min="521" max="768" width="9.140625" style="107"/>
    <col min="769" max="769" width="5.5703125" style="107" customWidth="1"/>
    <col min="770" max="770" width="46.85546875" style="107" customWidth="1"/>
    <col min="771" max="771" width="36" style="107" customWidth="1"/>
    <col min="772" max="772" width="14.7109375" style="107" customWidth="1"/>
    <col min="773" max="773" width="13.28515625" style="107" customWidth="1"/>
    <col min="774" max="774" width="14.7109375" style="107" customWidth="1"/>
    <col min="775" max="775" width="13.42578125" style="107" customWidth="1"/>
    <col min="776" max="776" width="11.42578125" style="107" customWidth="1"/>
    <col min="777" max="1024" width="9.140625" style="107"/>
    <col min="1025" max="1025" width="5.5703125" style="107" customWidth="1"/>
    <col min="1026" max="1026" width="46.85546875" style="107" customWidth="1"/>
    <col min="1027" max="1027" width="36" style="107" customWidth="1"/>
    <col min="1028" max="1028" width="14.7109375" style="107" customWidth="1"/>
    <col min="1029" max="1029" width="13.28515625" style="107" customWidth="1"/>
    <col min="1030" max="1030" width="14.7109375" style="107" customWidth="1"/>
    <col min="1031" max="1031" width="13.42578125" style="107" customWidth="1"/>
    <col min="1032" max="1032" width="11.42578125" style="107" customWidth="1"/>
    <col min="1033" max="1280" width="9.140625" style="107"/>
    <col min="1281" max="1281" width="5.5703125" style="107" customWidth="1"/>
    <col min="1282" max="1282" width="46.85546875" style="107" customWidth="1"/>
    <col min="1283" max="1283" width="36" style="107" customWidth="1"/>
    <col min="1284" max="1284" width="14.7109375" style="107" customWidth="1"/>
    <col min="1285" max="1285" width="13.28515625" style="107" customWidth="1"/>
    <col min="1286" max="1286" width="14.7109375" style="107" customWidth="1"/>
    <col min="1287" max="1287" width="13.42578125" style="107" customWidth="1"/>
    <col min="1288" max="1288" width="11.42578125" style="107" customWidth="1"/>
    <col min="1289" max="1536" width="9.140625" style="107"/>
    <col min="1537" max="1537" width="5.5703125" style="107" customWidth="1"/>
    <col min="1538" max="1538" width="46.85546875" style="107" customWidth="1"/>
    <col min="1539" max="1539" width="36" style="107" customWidth="1"/>
    <col min="1540" max="1540" width="14.7109375" style="107" customWidth="1"/>
    <col min="1541" max="1541" width="13.28515625" style="107" customWidth="1"/>
    <col min="1542" max="1542" width="14.7109375" style="107" customWidth="1"/>
    <col min="1543" max="1543" width="13.42578125" style="107" customWidth="1"/>
    <col min="1544" max="1544" width="11.42578125" style="107" customWidth="1"/>
    <col min="1545" max="1792" width="9.140625" style="107"/>
    <col min="1793" max="1793" width="5.5703125" style="107" customWidth="1"/>
    <col min="1794" max="1794" width="46.85546875" style="107" customWidth="1"/>
    <col min="1795" max="1795" width="36" style="107" customWidth="1"/>
    <col min="1796" max="1796" width="14.7109375" style="107" customWidth="1"/>
    <col min="1797" max="1797" width="13.28515625" style="107" customWidth="1"/>
    <col min="1798" max="1798" width="14.7109375" style="107" customWidth="1"/>
    <col min="1799" max="1799" width="13.42578125" style="107" customWidth="1"/>
    <col min="1800" max="1800" width="11.42578125" style="107" customWidth="1"/>
    <col min="1801" max="2048" width="9.140625" style="107"/>
    <col min="2049" max="2049" width="5.5703125" style="107" customWidth="1"/>
    <col min="2050" max="2050" width="46.85546875" style="107" customWidth="1"/>
    <col min="2051" max="2051" width="36" style="107" customWidth="1"/>
    <col min="2052" max="2052" width="14.7109375" style="107" customWidth="1"/>
    <col min="2053" max="2053" width="13.28515625" style="107" customWidth="1"/>
    <col min="2054" max="2054" width="14.7109375" style="107" customWidth="1"/>
    <col min="2055" max="2055" width="13.42578125" style="107" customWidth="1"/>
    <col min="2056" max="2056" width="11.42578125" style="107" customWidth="1"/>
    <col min="2057" max="2304" width="9.140625" style="107"/>
    <col min="2305" max="2305" width="5.5703125" style="107" customWidth="1"/>
    <col min="2306" max="2306" width="46.85546875" style="107" customWidth="1"/>
    <col min="2307" max="2307" width="36" style="107" customWidth="1"/>
    <col min="2308" max="2308" width="14.7109375" style="107" customWidth="1"/>
    <col min="2309" max="2309" width="13.28515625" style="107" customWidth="1"/>
    <col min="2310" max="2310" width="14.7109375" style="107" customWidth="1"/>
    <col min="2311" max="2311" width="13.42578125" style="107" customWidth="1"/>
    <col min="2312" max="2312" width="11.42578125" style="107" customWidth="1"/>
    <col min="2313" max="2560" width="9.140625" style="107"/>
    <col min="2561" max="2561" width="5.5703125" style="107" customWidth="1"/>
    <col min="2562" max="2562" width="46.85546875" style="107" customWidth="1"/>
    <col min="2563" max="2563" width="36" style="107" customWidth="1"/>
    <col min="2564" max="2564" width="14.7109375" style="107" customWidth="1"/>
    <col min="2565" max="2565" width="13.28515625" style="107" customWidth="1"/>
    <col min="2566" max="2566" width="14.7109375" style="107" customWidth="1"/>
    <col min="2567" max="2567" width="13.42578125" style="107" customWidth="1"/>
    <col min="2568" max="2568" width="11.42578125" style="107" customWidth="1"/>
    <col min="2569" max="2816" width="9.140625" style="107"/>
    <col min="2817" max="2817" width="5.5703125" style="107" customWidth="1"/>
    <col min="2818" max="2818" width="46.85546875" style="107" customWidth="1"/>
    <col min="2819" max="2819" width="36" style="107" customWidth="1"/>
    <col min="2820" max="2820" width="14.7109375" style="107" customWidth="1"/>
    <col min="2821" max="2821" width="13.28515625" style="107" customWidth="1"/>
    <col min="2822" max="2822" width="14.7109375" style="107" customWidth="1"/>
    <col min="2823" max="2823" width="13.42578125" style="107" customWidth="1"/>
    <col min="2824" max="2824" width="11.42578125" style="107" customWidth="1"/>
    <col min="2825" max="3072" width="9.140625" style="107"/>
    <col min="3073" max="3073" width="5.5703125" style="107" customWidth="1"/>
    <col min="3074" max="3074" width="46.85546875" style="107" customWidth="1"/>
    <col min="3075" max="3075" width="36" style="107" customWidth="1"/>
    <col min="3076" max="3076" width="14.7109375" style="107" customWidth="1"/>
    <col min="3077" max="3077" width="13.28515625" style="107" customWidth="1"/>
    <col min="3078" max="3078" width="14.7109375" style="107" customWidth="1"/>
    <col min="3079" max="3079" width="13.42578125" style="107" customWidth="1"/>
    <col min="3080" max="3080" width="11.42578125" style="107" customWidth="1"/>
    <col min="3081" max="3328" width="9.140625" style="107"/>
    <col min="3329" max="3329" width="5.5703125" style="107" customWidth="1"/>
    <col min="3330" max="3330" width="46.85546875" style="107" customWidth="1"/>
    <col min="3331" max="3331" width="36" style="107" customWidth="1"/>
    <col min="3332" max="3332" width="14.7109375" style="107" customWidth="1"/>
    <col min="3333" max="3333" width="13.28515625" style="107" customWidth="1"/>
    <col min="3334" max="3334" width="14.7109375" style="107" customWidth="1"/>
    <col min="3335" max="3335" width="13.42578125" style="107" customWidth="1"/>
    <col min="3336" max="3336" width="11.42578125" style="107" customWidth="1"/>
    <col min="3337" max="3584" width="9.140625" style="107"/>
    <col min="3585" max="3585" width="5.5703125" style="107" customWidth="1"/>
    <col min="3586" max="3586" width="46.85546875" style="107" customWidth="1"/>
    <col min="3587" max="3587" width="36" style="107" customWidth="1"/>
    <col min="3588" max="3588" width="14.7109375" style="107" customWidth="1"/>
    <col min="3589" max="3589" width="13.28515625" style="107" customWidth="1"/>
    <col min="3590" max="3590" width="14.7109375" style="107" customWidth="1"/>
    <col min="3591" max="3591" width="13.42578125" style="107" customWidth="1"/>
    <col min="3592" max="3592" width="11.42578125" style="107" customWidth="1"/>
    <col min="3593" max="3840" width="9.140625" style="107"/>
    <col min="3841" max="3841" width="5.5703125" style="107" customWidth="1"/>
    <col min="3842" max="3842" width="46.85546875" style="107" customWidth="1"/>
    <col min="3843" max="3843" width="36" style="107" customWidth="1"/>
    <col min="3844" max="3844" width="14.7109375" style="107" customWidth="1"/>
    <col min="3845" max="3845" width="13.28515625" style="107" customWidth="1"/>
    <col min="3846" max="3846" width="14.7109375" style="107" customWidth="1"/>
    <col min="3847" max="3847" width="13.42578125" style="107" customWidth="1"/>
    <col min="3848" max="3848" width="11.42578125" style="107" customWidth="1"/>
    <col min="3849" max="4096" width="9.140625" style="107"/>
    <col min="4097" max="4097" width="5.5703125" style="107" customWidth="1"/>
    <col min="4098" max="4098" width="46.85546875" style="107" customWidth="1"/>
    <col min="4099" max="4099" width="36" style="107" customWidth="1"/>
    <col min="4100" max="4100" width="14.7109375" style="107" customWidth="1"/>
    <col min="4101" max="4101" width="13.28515625" style="107" customWidth="1"/>
    <col min="4102" max="4102" width="14.7109375" style="107" customWidth="1"/>
    <col min="4103" max="4103" width="13.42578125" style="107" customWidth="1"/>
    <col min="4104" max="4104" width="11.42578125" style="107" customWidth="1"/>
    <col min="4105" max="4352" width="9.140625" style="107"/>
    <col min="4353" max="4353" width="5.5703125" style="107" customWidth="1"/>
    <col min="4354" max="4354" width="46.85546875" style="107" customWidth="1"/>
    <col min="4355" max="4355" width="36" style="107" customWidth="1"/>
    <col min="4356" max="4356" width="14.7109375" style="107" customWidth="1"/>
    <col min="4357" max="4357" width="13.28515625" style="107" customWidth="1"/>
    <col min="4358" max="4358" width="14.7109375" style="107" customWidth="1"/>
    <col min="4359" max="4359" width="13.42578125" style="107" customWidth="1"/>
    <col min="4360" max="4360" width="11.42578125" style="107" customWidth="1"/>
    <col min="4361" max="4608" width="9.140625" style="107"/>
    <col min="4609" max="4609" width="5.5703125" style="107" customWidth="1"/>
    <col min="4610" max="4610" width="46.85546875" style="107" customWidth="1"/>
    <col min="4611" max="4611" width="36" style="107" customWidth="1"/>
    <col min="4612" max="4612" width="14.7109375" style="107" customWidth="1"/>
    <col min="4613" max="4613" width="13.28515625" style="107" customWidth="1"/>
    <col min="4614" max="4614" width="14.7109375" style="107" customWidth="1"/>
    <col min="4615" max="4615" width="13.42578125" style="107" customWidth="1"/>
    <col min="4616" max="4616" width="11.42578125" style="107" customWidth="1"/>
    <col min="4617" max="4864" width="9.140625" style="107"/>
    <col min="4865" max="4865" width="5.5703125" style="107" customWidth="1"/>
    <col min="4866" max="4866" width="46.85546875" style="107" customWidth="1"/>
    <col min="4867" max="4867" width="36" style="107" customWidth="1"/>
    <col min="4868" max="4868" width="14.7109375" style="107" customWidth="1"/>
    <col min="4869" max="4869" width="13.28515625" style="107" customWidth="1"/>
    <col min="4870" max="4870" width="14.7109375" style="107" customWidth="1"/>
    <col min="4871" max="4871" width="13.42578125" style="107" customWidth="1"/>
    <col min="4872" max="4872" width="11.42578125" style="107" customWidth="1"/>
    <col min="4873" max="5120" width="9.140625" style="107"/>
    <col min="5121" max="5121" width="5.5703125" style="107" customWidth="1"/>
    <col min="5122" max="5122" width="46.85546875" style="107" customWidth="1"/>
    <col min="5123" max="5123" width="36" style="107" customWidth="1"/>
    <col min="5124" max="5124" width="14.7109375" style="107" customWidth="1"/>
    <col min="5125" max="5125" width="13.28515625" style="107" customWidth="1"/>
    <col min="5126" max="5126" width="14.7109375" style="107" customWidth="1"/>
    <col min="5127" max="5127" width="13.42578125" style="107" customWidth="1"/>
    <col min="5128" max="5128" width="11.42578125" style="107" customWidth="1"/>
    <col min="5129" max="5376" width="9.140625" style="107"/>
    <col min="5377" max="5377" width="5.5703125" style="107" customWidth="1"/>
    <col min="5378" max="5378" width="46.85546875" style="107" customWidth="1"/>
    <col min="5379" max="5379" width="36" style="107" customWidth="1"/>
    <col min="5380" max="5380" width="14.7109375" style="107" customWidth="1"/>
    <col min="5381" max="5381" width="13.28515625" style="107" customWidth="1"/>
    <col min="5382" max="5382" width="14.7109375" style="107" customWidth="1"/>
    <col min="5383" max="5383" width="13.42578125" style="107" customWidth="1"/>
    <col min="5384" max="5384" width="11.42578125" style="107" customWidth="1"/>
    <col min="5385" max="5632" width="9.140625" style="107"/>
    <col min="5633" max="5633" width="5.5703125" style="107" customWidth="1"/>
    <col min="5634" max="5634" width="46.85546875" style="107" customWidth="1"/>
    <col min="5635" max="5635" width="36" style="107" customWidth="1"/>
    <col min="5636" max="5636" width="14.7109375" style="107" customWidth="1"/>
    <col min="5637" max="5637" width="13.28515625" style="107" customWidth="1"/>
    <col min="5638" max="5638" width="14.7109375" style="107" customWidth="1"/>
    <col min="5639" max="5639" width="13.42578125" style="107" customWidth="1"/>
    <col min="5640" max="5640" width="11.42578125" style="107" customWidth="1"/>
    <col min="5641" max="5888" width="9.140625" style="107"/>
    <col min="5889" max="5889" width="5.5703125" style="107" customWidth="1"/>
    <col min="5890" max="5890" width="46.85546875" style="107" customWidth="1"/>
    <col min="5891" max="5891" width="36" style="107" customWidth="1"/>
    <col min="5892" max="5892" width="14.7109375" style="107" customWidth="1"/>
    <col min="5893" max="5893" width="13.28515625" style="107" customWidth="1"/>
    <col min="5894" max="5894" width="14.7109375" style="107" customWidth="1"/>
    <col min="5895" max="5895" width="13.42578125" style="107" customWidth="1"/>
    <col min="5896" max="5896" width="11.42578125" style="107" customWidth="1"/>
    <col min="5897" max="6144" width="9.140625" style="107"/>
    <col min="6145" max="6145" width="5.5703125" style="107" customWidth="1"/>
    <col min="6146" max="6146" width="46.85546875" style="107" customWidth="1"/>
    <col min="6147" max="6147" width="36" style="107" customWidth="1"/>
    <col min="6148" max="6148" width="14.7109375" style="107" customWidth="1"/>
    <col min="6149" max="6149" width="13.28515625" style="107" customWidth="1"/>
    <col min="6150" max="6150" width="14.7109375" style="107" customWidth="1"/>
    <col min="6151" max="6151" width="13.42578125" style="107" customWidth="1"/>
    <col min="6152" max="6152" width="11.42578125" style="107" customWidth="1"/>
    <col min="6153" max="6400" width="9.140625" style="107"/>
    <col min="6401" max="6401" width="5.5703125" style="107" customWidth="1"/>
    <col min="6402" max="6402" width="46.85546875" style="107" customWidth="1"/>
    <col min="6403" max="6403" width="36" style="107" customWidth="1"/>
    <col min="6404" max="6404" width="14.7109375" style="107" customWidth="1"/>
    <col min="6405" max="6405" width="13.28515625" style="107" customWidth="1"/>
    <col min="6406" max="6406" width="14.7109375" style="107" customWidth="1"/>
    <col min="6407" max="6407" width="13.42578125" style="107" customWidth="1"/>
    <col min="6408" max="6408" width="11.42578125" style="107" customWidth="1"/>
    <col min="6409" max="6656" width="9.140625" style="107"/>
    <col min="6657" max="6657" width="5.5703125" style="107" customWidth="1"/>
    <col min="6658" max="6658" width="46.85546875" style="107" customWidth="1"/>
    <col min="6659" max="6659" width="36" style="107" customWidth="1"/>
    <col min="6660" max="6660" width="14.7109375" style="107" customWidth="1"/>
    <col min="6661" max="6661" width="13.28515625" style="107" customWidth="1"/>
    <col min="6662" max="6662" width="14.7109375" style="107" customWidth="1"/>
    <col min="6663" max="6663" width="13.42578125" style="107" customWidth="1"/>
    <col min="6664" max="6664" width="11.42578125" style="107" customWidth="1"/>
    <col min="6665" max="6912" width="9.140625" style="107"/>
    <col min="6913" max="6913" width="5.5703125" style="107" customWidth="1"/>
    <col min="6914" max="6914" width="46.85546875" style="107" customWidth="1"/>
    <col min="6915" max="6915" width="36" style="107" customWidth="1"/>
    <col min="6916" max="6916" width="14.7109375" style="107" customWidth="1"/>
    <col min="6917" max="6917" width="13.28515625" style="107" customWidth="1"/>
    <col min="6918" max="6918" width="14.7109375" style="107" customWidth="1"/>
    <col min="6919" max="6919" width="13.42578125" style="107" customWidth="1"/>
    <col min="6920" max="6920" width="11.42578125" style="107" customWidth="1"/>
    <col min="6921" max="7168" width="9.140625" style="107"/>
    <col min="7169" max="7169" width="5.5703125" style="107" customWidth="1"/>
    <col min="7170" max="7170" width="46.85546875" style="107" customWidth="1"/>
    <col min="7171" max="7171" width="36" style="107" customWidth="1"/>
    <col min="7172" max="7172" width="14.7109375" style="107" customWidth="1"/>
    <col min="7173" max="7173" width="13.28515625" style="107" customWidth="1"/>
    <col min="7174" max="7174" width="14.7109375" style="107" customWidth="1"/>
    <col min="7175" max="7175" width="13.42578125" style="107" customWidth="1"/>
    <col min="7176" max="7176" width="11.42578125" style="107" customWidth="1"/>
    <col min="7177" max="7424" width="9.140625" style="107"/>
    <col min="7425" max="7425" width="5.5703125" style="107" customWidth="1"/>
    <col min="7426" max="7426" width="46.85546875" style="107" customWidth="1"/>
    <col min="7427" max="7427" width="36" style="107" customWidth="1"/>
    <col min="7428" max="7428" width="14.7109375" style="107" customWidth="1"/>
    <col min="7429" max="7429" width="13.28515625" style="107" customWidth="1"/>
    <col min="7430" max="7430" width="14.7109375" style="107" customWidth="1"/>
    <col min="7431" max="7431" width="13.42578125" style="107" customWidth="1"/>
    <col min="7432" max="7432" width="11.42578125" style="107" customWidth="1"/>
    <col min="7433" max="7680" width="9.140625" style="107"/>
    <col min="7681" max="7681" width="5.5703125" style="107" customWidth="1"/>
    <col min="7682" max="7682" width="46.85546875" style="107" customWidth="1"/>
    <col min="7683" max="7683" width="36" style="107" customWidth="1"/>
    <col min="7684" max="7684" width="14.7109375" style="107" customWidth="1"/>
    <col min="7685" max="7685" width="13.28515625" style="107" customWidth="1"/>
    <col min="7686" max="7686" width="14.7109375" style="107" customWidth="1"/>
    <col min="7687" max="7687" width="13.42578125" style="107" customWidth="1"/>
    <col min="7688" max="7688" width="11.42578125" style="107" customWidth="1"/>
    <col min="7689" max="7936" width="9.140625" style="107"/>
    <col min="7937" max="7937" width="5.5703125" style="107" customWidth="1"/>
    <col min="7938" max="7938" width="46.85546875" style="107" customWidth="1"/>
    <col min="7939" max="7939" width="36" style="107" customWidth="1"/>
    <col min="7940" max="7940" width="14.7109375" style="107" customWidth="1"/>
    <col min="7941" max="7941" width="13.28515625" style="107" customWidth="1"/>
    <col min="7942" max="7942" width="14.7109375" style="107" customWidth="1"/>
    <col min="7943" max="7943" width="13.42578125" style="107" customWidth="1"/>
    <col min="7944" max="7944" width="11.42578125" style="107" customWidth="1"/>
    <col min="7945" max="8192" width="9.140625" style="107"/>
    <col min="8193" max="8193" width="5.5703125" style="107" customWidth="1"/>
    <col min="8194" max="8194" width="46.85546875" style="107" customWidth="1"/>
    <col min="8195" max="8195" width="36" style="107" customWidth="1"/>
    <col min="8196" max="8196" width="14.7109375" style="107" customWidth="1"/>
    <col min="8197" max="8197" width="13.28515625" style="107" customWidth="1"/>
    <col min="8198" max="8198" width="14.7109375" style="107" customWidth="1"/>
    <col min="8199" max="8199" width="13.42578125" style="107" customWidth="1"/>
    <col min="8200" max="8200" width="11.42578125" style="107" customWidth="1"/>
    <col min="8201" max="8448" width="9.140625" style="107"/>
    <col min="8449" max="8449" width="5.5703125" style="107" customWidth="1"/>
    <col min="8450" max="8450" width="46.85546875" style="107" customWidth="1"/>
    <col min="8451" max="8451" width="36" style="107" customWidth="1"/>
    <col min="8452" max="8452" width="14.7109375" style="107" customWidth="1"/>
    <col min="8453" max="8453" width="13.28515625" style="107" customWidth="1"/>
    <col min="8454" max="8454" width="14.7109375" style="107" customWidth="1"/>
    <col min="8455" max="8455" width="13.42578125" style="107" customWidth="1"/>
    <col min="8456" max="8456" width="11.42578125" style="107" customWidth="1"/>
    <col min="8457" max="8704" width="9.140625" style="107"/>
    <col min="8705" max="8705" width="5.5703125" style="107" customWidth="1"/>
    <col min="8706" max="8706" width="46.85546875" style="107" customWidth="1"/>
    <col min="8707" max="8707" width="36" style="107" customWidth="1"/>
    <col min="8708" max="8708" width="14.7109375" style="107" customWidth="1"/>
    <col min="8709" max="8709" width="13.28515625" style="107" customWidth="1"/>
    <col min="8710" max="8710" width="14.7109375" style="107" customWidth="1"/>
    <col min="8711" max="8711" width="13.42578125" style="107" customWidth="1"/>
    <col min="8712" max="8712" width="11.42578125" style="107" customWidth="1"/>
    <col min="8713" max="8960" width="9.140625" style="107"/>
    <col min="8961" max="8961" width="5.5703125" style="107" customWidth="1"/>
    <col min="8962" max="8962" width="46.85546875" style="107" customWidth="1"/>
    <col min="8963" max="8963" width="36" style="107" customWidth="1"/>
    <col min="8964" max="8964" width="14.7109375" style="107" customWidth="1"/>
    <col min="8965" max="8965" width="13.28515625" style="107" customWidth="1"/>
    <col min="8966" max="8966" width="14.7109375" style="107" customWidth="1"/>
    <col min="8967" max="8967" width="13.42578125" style="107" customWidth="1"/>
    <col min="8968" max="8968" width="11.42578125" style="107" customWidth="1"/>
    <col min="8969" max="9216" width="9.140625" style="107"/>
    <col min="9217" max="9217" width="5.5703125" style="107" customWidth="1"/>
    <col min="9218" max="9218" width="46.85546875" style="107" customWidth="1"/>
    <col min="9219" max="9219" width="36" style="107" customWidth="1"/>
    <col min="9220" max="9220" width="14.7109375" style="107" customWidth="1"/>
    <col min="9221" max="9221" width="13.28515625" style="107" customWidth="1"/>
    <col min="9222" max="9222" width="14.7109375" style="107" customWidth="1"/>
    <col min="9223" max="9223" width="13.42578125" style="107" customWidth="1"/>
    <col min="9224" max="9224" width="11.42578125" style="107" customWidth="1"/>
    <col min="9225" max="9472" width="9.140625" style="107"/>
    <col min="9473" max="9473" width="5.5703125" style="107" customWidth="1"/>
    <col min="9474" max="9474" width="46.85546875" style="107" customWidth="1"/>
    <col min="9475" max="9475" width="36" style="107" customWidth="1"/>
    <col min="9476" max="9476" width="14.7109375" style="107" customWidth="1"/>
    <col min="9477" max="9477" width="13.28515625" style="107" customWidth="1"/>
    <col min="9478" max="9478" width="14.7109375" style="107" customWidth="1"/>
    <col min="9479" max="9479" width="13.42578125" style="107" customWidth="1"/>
    <col min="9480" max="9480" width="11.42578125" style="107" customWidth="1"/>
    <col min="9481" max="9728" width="9.140625" style="107"/>
    <col min="9729" max="9729" width="5.5703125" style="107" customWidth="1"/>
    <col min="9730" max="9730" width="46.85546875" style="107" customWidth="1"/>
    <col min="9731" max="9731" width="36" style="107" customWidth="1"/>
    <col min="9732" max="9732" width="14.7109375" style="107" customWidth="1"/>
    <col min="9733" max="9733" width="13.28515625" style="107" customWidth="1"/>
    <col min="9734" max="9734" width="14.7109375" style="107" customWidth="1"/>
    <col min="9735" max="9735" width="13.42578125" style="107" customWidth="1"/>
    <col min="9736" max="9736" width="11.42578125" style="107" customWidth="1"/>
    <col min="9737" max="9984" width="9.140625" style="107"/>
    <col min="9985" max="9985" width="5.5703125" style="107" customWidth="1"/>
    <col min="9986" max="9986" width="46.85546875" style="107" customWidth="1"/>
    <col min="9987" max="9987" width="36" style="107" customWidth="1"/>
    <col min="9988" max="9988" width="14.7109375" style="107" customWidth="1"/>
    <col min="9989" max="9989" width="13.28515625" style="107" customWidth="1"/>
    <col min="9990" max="9990" width="14.7109375" style="107" customWidth="1"/>
    <col min="9991" max="9991" width="13.42578125" style="107" customWidth="1"/>
    <col min="9992" max="9992" width="11.42578125" style="107" customWidth="1"/>
    <col min="9993" max="10240" width="9.140625" style="107"/>
    <col min="10241" max="10241" width="5.5703125" style="107" customWidth="1"/>
    <col min="10242" max="10242" width="46.85546875" style="107" customWidth="1"/>
    <col min="10243" max="10243" width="36" style="107" customWidth="1"/>
    <col min="10244" max="10244" width="14.7109375" style="107" customWidth="1"/>
    <col min="10245" max="10245" width="13.28515625" style="107" customWidth="1"/>
    <col min="10246" max="10246" width="14.7109375" style="107" customWidth="1"/>
    <col min="10247" max="10247" width="13.42578125" style="107" customWidth="1"/>
    <col min="10248" max="10248" width="11.42578125" style="107" customWidth="1"/>
    <col min="10249" max="10496" width="9.140625" style="107"/>
    <col min="10497" max="10497" width="5.5703125" style="107" customWidth="1"/>
    <col min="10498" max="10498" width="46.85546875" style="107" customWidth="1"/>
    <col min="10499" max="10499" width="36" style="107" customWidth="1"/>
    <col min="10500" max="10500" width="14.7109375" style="107" customWidth="1"/>
    <col min="10501" max="10501" width="13.28515625" style="107" customWidth="1"/>
    <col min="10502" max="10502" width="14.7109375" style="107" customWidth="1"/>
    <col min="10503" max="10503" width="13.42578125" style="107" customWidth="1"/>
    <col min="10504" max="10504" width="11.42578125" style="107" customWidth="1"/>
    <col min="10505" max="10752" width="9.140625" style="107"/>
    <col min="10753" max="10753" width="5.5703125" style="107" customWidth="1"/>
    <col min="10754" max="10754" width="46.85546875" style="107" customWidth="1"/>
    <col min="10755" max="10755" width="36" style="107" customWidth="1"/>
    <col min="10756" max="10756" width="14.7109375" style="107" customWidth="1"/>
    <col min="10757" max="10757" width="13.28515625" style="107" customWidth="1"/>
    <col min="10758" max="10758" width="14.7109375" style="107" customWidth="1"/>
    <col min="10759" max="10759" width="13.42578125" style="107" customWidth="1"/>
    <col min="10760" max="10760" width="11.42578125" style="107" customWidth="1"/>
    <col min="10761" max="11008" width="9.140625" style="107"/>
    <col min="11009" max="11009" width="5.5703125" style="107" customWidth="1"/>
    <col min="11010" max="11010" width="46.85546875" style="107" customWidth="1"/>
    <col min="11011" max="11011" width="36" style="107" customWidth="1"/>
    <col min="11012" max="11012" width="14.7109375" style="107" customWidth="1"/>
    <col min="11013" max="11013" width="13.28515625" style="107" customWidth="1"/>
    <col min="11014" max="11014" width="14.7109375" style="107" customWidth="1"/>
    <col min="11015" max="11015" width="13.42578125" style="107" customWidth="1"/>
    <col min="11016" max="11016" width="11.42578125" style="107" customWidth="1"/>
    <col min="11017" max="11264" width="9.140625" style="107"/>
    <col min="11265" max="11265" width="5.5703125" style="107" customWidth="1"/>
    <col min="11266" max="11266" width="46.85546875" style="107" customWidth="1"/>
    <col min="11267" max="11267" width="36" style="107" customWidth="1"/>
    <col min="11268" max="11268" width="14.7109375" style="107" customWidth="1"/>
    <col min="11269" max="11269" width="13.28515625" style="107" customWidth="1"/>
    <col min="11270" max="11270" width="14.7109375" style="107" customWidth="1"/>
    <col min="11271" max="11271" width="13.42578125" style="107" customWidth="1"/>
    <col min="11272" max="11272" width="11.42578125" style="107" customWidth="1"/>
    <col min="11273" max="11520" width="9.140625" style="107"/>
    <col min="11521" max="11521" width="5.5703125" style="107" customWidth="1"/>
    <col min="11522" max="11522" width="46.85546875" style="107" customWidth="1"/>
    <col min="11523" max="11523" width="36" style="107" customWidth="1"/>
    <col min="11524" max="11524" width="14.7109375" style="107" customWidth="1"/>
    <col min="11525" max="11525" width="13.28515625" style="107" customWidth="1"/>
    <col min="11526" max="11526" width="14.7109375" style="107" customWidth="1"/>
    <col min="11527" max="11527" width="13.42578125" style="107" customWidth="1"/>
    <col min="11528" max="11528" width="11.42578125" style="107" customWidth="1"/>
    <col min="11529" max="11776" width="9.140625" style="107"/>
    <col min="11777" max="11777" width="5.5703125" style="107" customWidth="1"/>
    <col min="11778" max="11778" width="46.85546875" style="107" customWidth="1"/>
    <col min="11779" max="11779" width="36" style="107" customWidth="1"/>
    <col min="11780" max="11780" width="14.7109375" style="107" customWidth="1"/>
    <col min="11781" max="11781" width="13.28515625" style="107" customWidth="1"/>
    <col min="11782" max="11782" width="14.7109375" style="107" customWidth="1"/>
    <col min="11783" max="11783" width="13.42578125" style="107" customWidth="1"/>
    <col min="11784" max="11784" width="11.42578125" style="107" customWidth="1"/>
    <col min="11785" max="12032" width="9.140625" style="107"/>
    <col min="12033" max="12033" width="5.5703125" style="107" customWidth="1"/>
    <col min="12034" max="12034" width="46.85546875" style="107" customWidth="1"/>
    <col min="12035" max="12035" width="36" style="107" customWidth="1"/>
    <col min="12036" max="12036" width="14.7109375" style="107" customWidth="1"/>
    <col min="12037" max="12037" width="13.28515625" style="107" customWidth="1"/>
    <col min="12038" max="12038" width="14.7109375" style="107" customWidth="1"/>
    <col min="12039" max="12039" width="13.42578125" style="107" customWidth="1"/>
    <col min="12040" max="12040" width="11.42578125" style="107" customWidth="1"/>
    <col min="12041" max="12288" width="9.140625" style="107"/>
    <col min="12289" max="12289" width="5.5703125" style="107" customWidth="1"/>
    <col min="12290" max="12290" width="46.85546875" style="107" customWidth="1"/>
    <col min="12291" max="12291" width="36" style="107" customWidth="1"/>
    <col min="12292" max="12292" width="14.7109375" style="107" customWidth="1"/>
    <col min="12293" max="12293" width="13.28515625" style="107" customWidth="1"/>
    <col min="12294" max="12294" width="14.7109375" style="107" customWidth="1"/>
    <col min="12295" max="12295" width="13.42578125" style="107" customWidth="1"/>
    <col min="12296" max="12296" width="11.42578125" style="107" customWidth="1"/>
    <col min="12297" max="12544" width="9.140625" style="107"/>
    <col min="12545" max="12545" width="5.5703125" style="107" customWidth="1"/>
    <col min="12546" max="12546" width="46.85546875" style="107" customWidth="1"/>
    <col min="12547" max="12547" width="36" style="107" customWidth="1"/>
    <col min="12548" max="12548" width="14.7109375" style="107" customWidth="1"/>
    <col min="12549" max="12549" width="13.28515625" style="107" customWidth="1"/>
    <col min="12550" max="12550" width="14.7109375" style="107" customWidth="1"/>
    <col min="12551" max="12551" width="13.42578125" style="107" customWidth="1"/>
    <col min="12552" max="12552" width="11.42578125" style="107" customWidth="1"/>
    <col min="12553" max="12800" width="9.140625" style="107"/>
    <col min="12801" max="12801" width="5.5703125" style="107" customWidth="1"/>
    <col min="12802" max="12802" width="46.85546875" style="107" customWidth="1"/>
    <col min="12803" max="12803" width="36" style="107" customWidth="1"/>
    <col min="12804" max="12804" width="14.7109375" style="107" customWidth="1"/>
    <col min="12805" max="12805" width="13.28515625" style="107" customWidth="1"/>
    <col min="12806" max="12806" width="14.7109375" style="107" customWidth="1"/>
    <col min="12807" max="12807" width="13.42578125" style="107" customWidth="1"/>
    <col min="12808" max="12808" width="11.42578125" style="107" customWidth="1"/>
    <col min="12809" max="13056" width="9.140625" style="107"/>
    <col min="13057" max="13057" width="5.5703125" style="107" customWidth="1"/>
    <col min="13058" max="13058" width="46.85546875" style="107" customWidth="1"/>
    <col min="13059" max="13059" width="36" style="107" customWidth="1"/>
    <col min="13060" max="13060" width="14.7109375" style="107" customWidth="1"/>
    <col min="13061" max="13061" width="13.28515625" style="107" customWidth="1"/>
    <col min="13062" max="13062" width="14.7109375" style="107" customWidth="1"/>
    <col min="13063" max="13063" width="13.42578125" style="107" customWidth="1"/>
    <col min="13064" max="13064" width="11.42578125" style="107" customWidth="1"/>
    <col min="13065" max="13312" width="9.140625" style="107"/>
    <col min="13313" max="13313" width="5.5703125" style="107" customWidth="1"/>
    <col min="13314" max="13314" width="46.85546875" style="107" customWidth="1"/>
    <col min="13315" max="13315" width="36" style="107" customWidth="1"/>
    <col min="13316" max="13316" width="14.7109375" style="107" customWidth="1"/>
    <col min="13317" max="13317" width="13.28515625" style="107" customWidth="1"/>
    <col min="13318" max="13318" width="14.7109375" style="107" customWidth="1"/>
    <col min="13319" max="13319" width="13.42578125" style="107" customWidth="1"/>
    <col min="13320" max="13320" width="11.42578125" style="107" customWidth="1"/>
    <col min="13321" max="13568" width="9.140625" style="107"/>
    <col min="13569" max="13569" width="5.5703125" style="107" customWidth="1"/>
    <col min="13570" max="13570" width="46.85546875" style="107" customWidth="1"/>
    <col min="13571" max="13571" width="36" style="107" customWidth="1"/>
    <col min="13572" max="13572" width="14.7109375" style="107" customWidth="1"/>
    <col min="13573" max="13573" width="13.28515625" style="107" customWidth="1"/>
    <col min="13574" max="13574" width="14.7109375" style="107" customWidth="1"/>
    <col min="13575" max="13575" width="13.42578125" style="107" customWidth="1"/>
    <col min="13576" max="13576" width="11.42578125" style="107" customWidth="1"/>
    <col min="13577" max="13824" width="9.140625" style="107"/>
    <col min="13825" max="13825" width="5.5703125" style="107" customWidth="1"/>
    <col min="13826" max="13826" width="46.85546875" style="107" customWidth="1"/>
    <col min="13827" max="13827" width="36" style="107" customWidth="1"/>
    <col min="13828" max="13828" width="14.7109375" style="107" customWidth="1"/>
    <col min="13829" max="13829" width="13.28515625" style="107" customWidth="1"/>
    <col min="13830" max="13830" width="14.7109375" style="107" customWidth="1"/>
    <col min="13831" max="13831" width="13.42578125" style="107" customWidth="1"/>
    <col min="13832" max="13832" width="11.42578125" style="107" customWidth="1"/>
    <col min="13833" max="14080" width="9.140625" style="107"/>
    <col min="14081" max="14081" width="5.5703125" style="107" customWidth="1"/>
    <col min="14082" max="14082" width="46.85546875" style="107" customWidth="1"/>
    <col min="14083" max="14083" width="36" style="107" customWidth="1"/>
    <col min="14084" max="14084" width="14.7109375" style="107" customWidth="1"/>
    <col min="14085" max="14085" width="13.28515625" style="107" customWidth="1"/>
    <col min="14086" max="14086" width="14.7109375" style="107" customWidth="1"/>
    <col min="14087" max="14087" width="13.42578125" style="107" customWidth="1"/>
    <col min="14088" max="14088" width="11.42578125" style="107" customWidth="1"/>
    <col min="14089" max="14336" width="9.140625" style="107"/>
    <col min="14337" max="14337" width="5.5703125" style="107" customWidth="1"/>
    <col min="14338" max="14338" width="46.85546875" style="107" customWidth="1"/>
    <col min="14339" max="14339" width="36" style="107" customWidth="1"/>
    <col min="14340" max="14340" width="14.7109375" style="107" customWidth="1"/>
    <col min="14341" max="14341" width="13.28515625" style="107" customWidth="1"/>
    <col min="14342" max="14342" width="14.7109375" style="107" customWidth="1"/>
    <col min="14343" max="14343" width="13.42578125" style="107" customWidth="1"/>
    <col min="14344" max="14344" width="11.42578125" style="107" customWidth="1"/>
    <col min="14345" max="14592" width="9.140625" style="107"/>
    <col min="14593" max="14593" width="5.5703125" style="107" customWidth="1"/>
    <col min="14594" max="14594" width="46.85546875" style="107" customWidth="1"/>
    <col min="14595" max="14595" width="36" style="107" customWidth="1"/>
    <col min="14596" max="14596" width="14.7109375" style="107" customWidth="1"/>
    <col min="14597" max="14597" width="13.28515625" style="107" customWidth="1"/>
    <col min="14598" max="14598" width="14.7109375" style="107" customWidth="1"/>
    <col min="14599" max="14599" width="13.42578125" style="107" customWidth="1"/>
    <col min="14600" max="14600" width="11.42578125" style="107" customWidth="1"/>
    <col min="14601" max="14848" width="9.140625" style="107"/>
    <col min="14849" max="14849" width="5.5703125" style="107" customWidth="1"/>
    <col min="14850" max="14850" width="46.85546875" style="107" customWidth="1"/>
    <col min="14851" max="14851" width="36" style="107" customWidth="1"/>
    <col min="14852" max="14852" width="14.7109375" style="107" customWidth="1"/>
    <col min="14853" max="14853" width="13.28515625" style="107" customWidth="1"/>
    <col min="14854" max="14854" width="14.7109375" style="107" customWidth="1"/>
    <col min="14855" max="14855" width="13.42578125" style="107" customWidth="1"/>
    <col min="14856" max="14856" width="11.42578125" style="107" customWidth="1"/>
    <col min="14857" max="15104" width="9.140625" style="107"/>
    <col min="15105" max="15105" width="5.5703125" style="107" customWidth="1"/>
    <col min="15106" max="15106" width="46.85546875" style="107" customWidth="1"/>
    <col min="15107" max="15107" width="36" style="107" customWidth="1"/>
    <col min="15108" max="15108" width="14.7109375" style="107" customWidth="1"/>
    <col min="15109" max="15109" width="13.28515625" style="107" customWidth="1"/>
    <col min="15110" max="15110" width="14.7109375" style="107" customWidth="1"/>
    <col min="15111" max="15111" width="13.42578125" style="107" customWidth="1"/>
    <col min="15112" max="15112" width="11.42578125" style="107" customWidth="1"/>
    <col min="15113" max="15360" width="9.140625" style="107"/>
    <col min="15361" max="15361" width="5.5703125" style="107" customWidth="1"/>
    <col min="15362" max="15362" width="46.85546875" style="107" customWidth="1"/>
    <col min="15363" max="15363" width="36" style="107" customWidth="1"/>
    <col min="15364" max="15364" width="14.7109375" style="107" customWidth="1"/>
    <col min="15365" max="15365" width="13.28515625" style="107" customWidth="1"/>
    <col min="15366" max="15366" width="14.7109375" style="107" customWidth="1"/>
    <col min="15367" max="15367" width="13.42578125" style="107" customWidth="1"/>
    <col min="15368" max="15368" width="11.42578125" style="107" customWidth="1"/>
    <col min="15369" max="15616" width="9.140625" style="107"/>
    <col min="15617" max="15617" width="5.5703125" style="107" customWidth="1"/>
    <col min="15618" max="15618" width="46.85546875" style="107" customWidth="1"/>
    <col min="15619" max="15619" width="36" style="107" customWidth="1"/>
    <col min="15620" max="15620" width="14.7109375" style="107" customWidth="1"/>
    <col min="15621" max="15621" width="13.28515625" style="107" customWidth="1"/>
    <col min="15622" max="15622" width="14.7109375" style="107" customWidth="1"/>
    <col min="15623" max="15623" width="13.42578125" style="107" customWidth="1"/>
    <col min="15624" max="15624" width="11.42578125" style="107" customWidth="1"/>
    <col min="15625" max="15872" width="9.140625" style="107"/>
    <col min="15873" max="15873" width="5.5703125" style="107" customWidth="1"/>
    <col min="15874" max="15874" width="46.85546875" style="107" customWidth="1"/>
    <col min="15875" max="15875" width="36" style="107" customWidth="1"/>
    <col min="15876" max="15876" width="14.7109375" style="107" customWidth="1"/>
    <col min="15877" max="15877" width="13.28515625" style="107" customWidth="1"/>
    <col min="15878" max="15878" width="14.7109375" style="107" customWidth="1"/>
    <col min="15879" max="15879" width="13.42578125" style="107" customWidth="1"/>
    <col min="15880" max="15880" width="11.42578125" style="107" customWidth="1"/>
    <col min="15881" max="16128" width="9.140625" style="107"/>
    <col min="16129" max="16129" width="5.5703125" style="107" customWidth="1"/>
    <col min="16130" max="16130" width="46.85546875" style="107" customWidth="1"/>
    <col min="16131" max="16131" width="36" style="107" customWidth="1"/>
    <col min="16132" max="16132" width="14.7109375" style="107" customWidth="1"/>
    <col min="16133" max="16133" width="13.28515625" style="107" customWidth="1"/>
    <col min="16134" max="16134" width="14.7109375" style="107" customWidth="1"/>
    <col min="16135" max="16135" width="13.42578125" style="107" customWidth="1"/>
    <col min="16136" max="16136" width="11.42578125" style="107" customWidth="1"/>
    <col min="16137" max="16384" width="9.140625" style="107"/>
  </cols>
  <sheetData>
    <row r="1" spans="1:12" x14ac:dyDescent="0.25">
      <c r="A1" s="103"/>
      <c r="B1" s="141"/>
      <c r="C1" s="106"/>
      <c r="D1" s="106"/>
      <c r="E1" s="106"/>
      <c r="F1" s="220" t="s">
        <v>274</v>
      </c>
      <c r="G1" s="220"/>
      <c r="H1" s="220"/>
    </row>
    <row r="2" spans="1:12" ht="40.5" customHeight="1" x14ac:dyDescent="0.25">
      <c r="A2" s="215" t="s">
        <v>392</v>
      </c>
      <c r="B2" s="215"/>
      <c r="C2" s="215"/>
      <c r="D2" s="215"/>
      <c r="E2" s="215"/>
      <c r="F2" s="215"/>
      <c r="G2" s="215"/>
      <c r="H2" s="215"/>
    </row>
    <row r="3" spans="1:12" x14ac:dyDescent="0.25">
      <c r="A3" s="103" t="s">
        <v>275</v>
      </c>
      <c r="B3" s="141"/>
      <c r="C3" s="106"/>
      <c r="D3" s="106"/>
      <c r="E3" s="106"/>
      <c r="F3" s="106"/>
      <c r="G3" s="106"/>
      <c r="H3" s="106"/>
    </row>
    <row r="4" spans="1:12" ht="69" customHeight="1" x14ac:dyDescent="0.25">
      <c r="A4" s="110" t="s">
        <v>112</v>
      </c>
      <c r="B4" s="111" t="s">
        <v>276</v>
      </c>
      <c r="C4" s="111" t="s">
        <v>277</v>
      </c>
      <c r="D4" s="111" t="s">
        <v>393</v>
      </c>
      <c r="E4" s="111" t="s">
        <v>278</v>
      </c>
      <c r="F4" s="111" t="s">
        <v>394</v>
      </c>
      <c r="G4" s="111" t="s">
        <v>278</v>
      </c>
      <c r="H4" s="111" t="s">
        <v>54</v>
      </c>
    </row>
    <row r="5" spans="1:12" x14ac:dyDescent="0.25">
      <c r="A5" s="111">
        <v>1</v>
      </c>
      <c r="B5" s="111">
        <v>2</v>
      </c>
      <c r="C5" s="111">
        <v>3</v>
      </c>
      <c r="D5" s="111">
        <v>4</v>
      </c>
      <c r="E5" s="111">
        <v>5</v>
      </c>
      <c r="F5" s="111">
        <v>6</v>
      </c>
      <c r="G5" s="111">
        <v>7</v>
      </c>
      <c r="H5" s="111">
        <v>8</v>
      </c>
    </row>
    <row r="6" spans="1:12" ht="15.75" customHeight="1" x14ac:dyDescent="0.25">
      <c r="A6" s="225" t="s">
        <v>279</v>
      </c>
      <c r="B6" s="237"/>
      <c r="C6" s="226"/>
      <c r="D6" s="117">
        <f>SUM(D7:E23)</f>
        <v>2446899.5359999998</v>
      </c>
      <c r="E6" s="117">
        <f>+D6/$D$30*100</f>
        <v>100</v>
      </c>
      <c r="F6" s="117">
        <f>SUM(F7:F23)</f>
        <v>9942927.9114557132</v>
      </c>
      <c r="G6" s="117">
        <f>+F6/$F$30*100</f>
        <v>100</v>
      </c>
      <c r="H6" s="117">
        <f>+F6/D6*100</f>
        <v>406.34802390414586</v>
      </c>
    </row>
    <row r="7" spans="1:12" ht="31.5" x14ac:dyDescent="0.25">
      <c r="A7" s="178">
        <v>1</v>
      </c>
      <c r="B7" s="179" t="s">
        <v>280</v>
      </c>
      <c r="C7" s="169" t="s">
        <v>140</v>
      </c>
      <c r="D7" s="119">
        <v>555373.23899999994</v>
      </c>
      <c r="E7" s="119"/>
      <c r="F7" s="119">
        <v>2626838.61742</v>
      </c>
      <c r="G7" s="119">
        <f>+F7/$F$30*100</f>
        <v>26.419165871588952</v>
      </c>
      <c r="H7" s="119">
        <f t="shared" ref="H7:H30" si="0">+F7/D7*100</f>
        <v>472.9861709127112</v>
      </c>
      <c r="I7" s="115">
        <v>187070476</v>
      </c>
      <c r="J7" s="107" t="s">
        <v>375</v>
      </c>
      <c r="K7" s="115">
        <f>109662003.4+87031657.4</f>
        <v>196693660.80000001</v>
      </c>
      <c r="L7" s="107" t="s">
        <v>376</v>
      </c>
    </row>
    <row r="8" spans="1:12" ht="31.5" x14ac:dyDescent="0.25">
      <c r="A8" s="178">
        <f>+A7+1</f>
        <v>2</v>
      </c>
      <c r="B8" s="179" t="s">
        <v>281</v>
      </c>
      <c r="C8" s="169" t="s">
        <v>298</v>
      </c>
      <c r="D8" s="119"/>
      <c r="E8" s="119"/>
      <c r="F8" s="119">
        <v>2169920.4049999998</v>
      </c>
      <c r="G8" s="119">
        <f>+F8/$F$30*100</f>
        <v>21.823756787977239</v>
      </c>
      <c r="H8" s="119"/>
      <c r="I8" s="115">
        <v>708996970</v>
      </c>
      <c r="J8" s="107" t="s">
        <v>375</v>
      </c>
      <c r="K8" s="115"/>
    </row>
    <row r="9" spans="1:12" hidden="1" x14ac:dyDescent="0.25">
      <c r="A9" s="178">
        <f t="shared" ref="A9:A20" si="1">+A8+1</f>
        <v>3</v>
      </c>
      <c r="B9" s="179" t="s">
        <v>282</v>
      </c>
      <c r="C9" s="169" t="s">
        <v>283</v>
      </c>
      <c r="D9" s="119"/>
      <c r="E9" s="119"/>
      <c r="F9" s="119"/>
      <c r="G9" s="119">
        <f>+F9/$F$30*100</f>
        <v>0</v>
      </c>
      <c r="H9" s="119"/>
    </row>
    <row r="10" spans="1:12" hidden="1" x14ac:dyDescent="0.25">
      <c r="A10" s="238">
        <f>+A9+1</f>
        <v>4</v>
      </c>
      <c r="B10" s="240" t="s">
        <v>284</v>
      </c>
      <c r="C10" s="169" t="s">
        <v>285</v>
      </c>
      <c r="D10" s="119"/>
      <c r="E10" s="119"/>
      <c r="F10" s="119"/>
      <c r="G10" s="119">
        <f>+F10/$F$30*100</f>
        <v>0</v>
      </c>
      <c r="H10" s="119"/>
    </row>
    <row r="11" spans="1:12" ht="21.75" hidden="1" customHeight="1" x14ac:dyDescent="0.25">
      <c r="A11" s="239"/>
      <c r="B11" s="241"/>
      <c r="C11" s="169" t="s">
        <v>286</v>
      </c>
      <c r="D11" s="119"/>
      <c r="E11" s="119"/>
      <c r="F11" s="119"/>
      <c r="G11" s="119"/>
      <c r="H11" s="119"/>
    </row>
    <row r="12" spans="1:12" ht="31.5" hidden="1" x14ac:dyDescent="0.25">
      <c r="A12" s="178">
        <f>+A10+1</f>
        <v>5</v>
      </c>
      <c r="B12" s="179" t="s">
        <v>287</v>
      </c>
      <c r="C12" s="169" t="s">
        <v>288</v>
      </c>
      <c r="D12" s="119"/>
      <c r="E12" s="119"/>
      <c r="F12" s="119"/>
      <c r="G12" s="119">
        <f>+F12/$F$30*100</f>
        <v>0</v>
      </c>
      <c r="H12" s="119"/>
    </row>
    <row r="13" spans="1:12" hidden="1" x14ac:dyDescent="0.25">
      <c r="A13" s="178">
        <f t="shared" si="1"/>
        <v>6</v>
      </c>
      <c r="B13" s="179" t="s">
        <v>289</v>
      </c>
      <c r="C13" s="169" t="s">
        <v>290</v>
      </c>
      <c r="D13" s="119"/>
      <c r="E13" s="119"/>
      <c r="F13" s="119"/>
      <c r="G13" s="119">
        <f>+F13/$F$30*100</f>
        <v>0</v>
      </c>
      <c r="H13" s="119"/>
    </row>
    <row r="14" spans="1:12" x14ac:dyDescent="0.25">
      <c r="A14" s="178">
        <v>3</v>
      </c>
      <c r="B14" s="180" t="s">
        <v>291</v>
      </c>
      <c r="C14" s="169" t="s">
        <v>292</v>
      </c>
      <c r="D14" s="119"/>
      <c r="E14" s="119"/>
      <c r="F14" s="119">
        <f>2057007.883+212000</f>
        <v>2269007.8829999999</v>
      </c>
      <c r="G14" s="119"/>
      <c r="H14" s="119"/>
    </row>
    <row r="15" spans="1:12" ht="31.5" x14ac:dyDescent="0.25">
      <c r="A15" s="178">
        <v>4</v>
      </c>
      <c r="B15" s="180" t="s">
        <v>293</v>
      </c>
      <c r="C15" s="169" t="s">
        <v>292</v>
      </c>
      <c r="D15" s="119">
        <v>701913.37699999998</v>
      </c>
      <c r="E15" s="119"/>
      <c r="F15" s="119">
        <f>91380.838+29138.445</f>
        <v>120519.283</v>
      </c>
      <c r="G15" s="119"/>
      <c r="H15" s="119">
        <f t="shared" si="0"/>
        <v>17.170107729689271</v>
      </c>
    </row>
    <row r="16" spans="1:12" ht="47.25" x14ac:dyDescent="0.25">
      <c r="A16" s="178">
        <v>5</v>
      </c>
      <c r="B16" s="179" t="s">
        <v>294</v>
      </c>
      <c r="C16" s="169" t="s">
        <v>295</v>
      </c>
      <c r="D16" s="119"/>
      <c r="E16" s="119"/>
      <c r="F16" s="119"/>
      <c r="G16" s="119">
        <f>+F16/$F$30*100</f>
        <v>0</v>
      </c>
      <c r="H16" s="119"/>
    </row>
    <row r="17" spans="1:8" x14ac:dyDescent="0.25">
      <c r="A17" s="178">
        <v>6</v>
      </c>
      <c r="B17" s="179" t="s">
        <v>296</v>
      </c>
      <c r="C17" s="181" t="s">
        <v>292</v>
      </c>
      <c r="D17" s="119">
        <v>59177.321000000004</v>
      </c>
      <c r="E17" s="119"/>
      <c r="F17" s="119">
        <v>2109424.7650000001</v>
      </c>
      <c r="G17" s="119"/>
      <c r="H17" s="119">
        <f t="shared" si="0"/>
        <v>3564.5830689091185</v>
      </c>
    </row>
    <row r="18" spans="1:8" ht="31.5" x14ac:dyDescent="0.25">
      <c r="A18" s="178">
        <f t="shared" si="1"/>
        <v>7</v>
      </c>
      <c r="B18" s="180" t="s">
        <v>297</v>
      </c>
      <c r="C18" s="181" t="s">
        <v>298</v>
      </c>
      <c r="D18" s="119"/>
      <c r="E18" s="119"/>
      <c r="F18" s="119"/>
      <c r="G18" s="119"/>
      <c r="H18" s="119"/>
    </row>
    <row r="19" spans="1:8" ht="31.5" x14ac:dyDescent="0.25">
      <c r="A19" s="178">
        <v>8</v>
      </c>
      <c r="B19" s="180" t="s">
        <v>299</v>
      </c>
      <c r="C19" s="181" t="s">
        <v>292</v>
      </c>
      <c r="D19" s="119">
        <v>309664.59899999999</v>
      </c>
      <c r="E19" s="119"/>
      <c r="F19" s="119"/>
      <c r="G19" s="119"/>
      <c r="H19" s="119"/>
    </row>
    <row r="20" spans="1:8" ht="44.25" customHeight="1" x14ac:dyDescent="0.25">
      <c r="A20" s="178">
        <f t="shared" si="1"/>
        <v>9</v>
      </c>
      <c r="B20" s="179" t="s">
        <v>300</v>
      </c>
      <c r="C20" s="181" t="s">
        <v>292</v>
      </c>
      <c r="D20" s="119">
        <v>820771</v>
      </c>
      <c r="E20" s="119"/>
      <c r="F20" s="119"/>
      <c r="G20" s="119"/>
      <c r="H20" s="119"/>
    </row>
    <row r="21" spans="1:8" ht="40.5" customHeight="1" x14ac:dyDescent="0.25">
      <c r="A21" s="178">
        <v>10</v>
      </c>
      <c r="B21" s="179" t="s">
        <v>301</v>
      </c>
      <c r="C21" s="181" t="s">
        <v>302</v>
      </c>
      <c r="D21" s="119"/>
      <c r="E21" s="119"/>
      <c r="F21" s="119">
        <v>325089</v>
      </c>
      <c r="G21" s="119"/>
      <c r="H21" s="119"/>
    </row>
    <row r="22" spans="1:8" ht="40.5" customHeight="1" x14ac:dyDescent="0.25">
      <c r="A22" s="178">
        <v>11</v>
      </c>
      <c r="B22" s="179" t="s">
        <v>303</v>
      </c>
      <c r="C22" s="181" t="s">
        <v>304</v>
      </c>
      <c r="D22" s="119"/>
      <c r="E22" s="119"/>
      <c r="F22" s="119">
        <v>40500</v>
      </c>
      <c r="G22" s="119"/>
      <c r="H22" s="119"/>
    </row>
    <row r="23" spans="1:8" ht="40.5" customHeight="1" x14ac:dyDescent="0.25">
      <c r="A23" s="178">
        <v>12</v>
      </c>
      <c r="B23" s="179" t="s">
        <v>391</v>
      </c>
      <c r="C23" s="181"/>
      <c r="D23" s="119"/>
      <c r="E23" s="119"/>
      <c r="F23" s="119">
        <v>281627.95803571399</v>
      </c>
      <c r="G23" s="119"/>
      <c r="H23" s="119"/>
    </row>
    <row r="24" spans="1:8" s="143" customFormat="1" ht="15.75" customHeight="1" x14ac:dyDescent="0.25">
      <c r="A24" s="225" t="s">
        <v>305</v>
      </c>
      <c r="B24" s="237"/>
      <c r="C24" s="226"/>
      <c r="D24" s="117">
        <f>SUM(D25:D29)</f>
        <v>0</v>
      </c>
      <c r="E24" s="117">
        <f>+D24/$D$30*100</f>
        <v>0</v>
      </c>
      <c r="F24" s="117">
        <f>SUM(F25:F29)</f>
        <v>0</v>
      </c>
      <c r="G24" s="117">
        <f t="shared" ref="G24:G29" si="2">+F24/$F$30*100</f>
        <v>0</v>
      </c>
      <c r="H24" s="117">
        <v>0</v>
      </c>
    </row>
    <row r="25" spans="1:8" hidden="1" x14ac:dyDescent="0.25">
      <c r="A25" s="121" t="s">
        <v>306</v>
      </c>
      <c r="B25" s="144" t="s">
        <v>282</v>
      </c>
      <c r="C25" s="125" t="s">
        <v>283</v>
      </c>
      <c r="D25" s="120"/>
      <c r="E25" s="120">
        <f>+D25/$D$30*100</f>
        <v>0</v>
      </c>
      <c r="F25" s="120"/>
      <c r="G25" s="120">
        <f t="shared" si="2"/>
        <v>0</v>
      </c>
      <c r="H25" s="120"/>
    </row>
    <row r="26" spans="1:8" hidden="1" x14ac:dyDescent="0.25">
      <c r="A26" s="121" t="s">
        <v>307</v>
      </c>
      <c r="B26" s="144" t="s">
        <v>284</v>
      </c>
      <c r="C26" s="125" t="s">
        <v>285</v>
      </c>
      <c r="D26" s="120"/>
      <c r="E26" s="120"/>
      <c r="F26" s="120"/>
      <c r="G26" s="120">
        <f t="shared" si="2"/>
        <v>0</v>
      </c>
      <c r="H26" s="120"/>
    </row>
    <row r="27" spans="1:8" hidden="1" x14ac:dyDescent="0.25">
      <c r="A27" s="233">
        <v>3</v>
      </c>
      <c r="B27" s="235" t="s">
        <v>308</v>
      </c>
      <c r="C27" s="125" t="s">
        <v>69</v>
      </c>
      <c r="D27" s="120"/>
      <c r="E27" s="120"/>
      <c r="F27" s="120"/>
      <c r="G27" s="120">
        <f t="shared" si="2"/>
        <v>0</v>
      </c>
      <c r="H27" s="120"/>
    </row>
    <row r="28" spans="1:8" hidden="1" x14ac:dyDescent="0.25">
      <c r="A28" s="234"/>
      <c r="B28" s="236"/>
      <c r="C28" s="125" t="s">
        <v>140</v>
      </c>
      <c r="D28" s="120"/>
      <c r="E28" s="120"/>
      <c r="F28" s="120"/>
      <c r="G28" s="120">
        <f t="shared" si="2"/>
        <v>0</v>
      </c>
      <c r="H28" s="120"/>
    </row>
    <row r="29" spans="1:8" hidden="1" x14ac:dyDescent="0.25">
      <c r="A29" s="142">
        <v>4</v>
      </c>
      <c r="B29" s="144" t="s">
        <v>296</v>
      </c>
      <c r="C29" s="125" t="s">
        <v>309</v>
      </c>
      <c r="D29" s="120"/>
      <c r="E29" s="120"/>
      <c r="F29" s="120"/>
      <c r="G29" s="120">
        <f t="shared" si="2"/>
        <v>0</v>
      </c>
      <c r="H29" s="120"/>
    </row>
    <row r="30" spans="1:8" s="143" customFormat="1" x14ac:dyDescent="0.25">
      <c r="A30" s="225" t="s">
        <v>310</v>
      </c>
      <c r="B30" s="237"/>
      <c r="C30" s="226"/>
      <c r="D30" s="145">
        <f>+D24+D6</f>
        <v>2446899.5359999998</v>
      </c>
      <c r="E30" s="145">
        <v>100</v>
      </c>
      <c r="F30" s="145">
        <f>+F24+F6</f>
        <v>9942927.9114557132</v>
      </c>
      <c r="G30" s="145" t="s">
        <v>311</v>
      </c>
      <c r="H30" s="145">
        <f t="shared" si="0"/>
        <v>406.34802390414586</v>
      </c>
    </row>
    <row r="31" spans="1:8" ht="38.25" customHeight="1" x14ac:dyDescent="0.25"/>
    <row r="32" spans="1:8" s="143" customFormat="1" ht="20.25" customHeight="1" x14ac:dyDescent="0.25">
      <c r="B32" s="99" t="s">
        <v>46</v>
      </c>
      <c r="C32" s="93"/>
      <c r="D32" s="93"/>
      <c r="E32" s="93"/>
      <c r="F32" s="193" t="s">
        <v>50</v>
      </c>
      <c r="G32" s="193"/>
    </row>
    <row r="33" spans="4:4" x14ac:dyDescent="0.25">
      <c r="D33" s="115"/>
    </row>
  </sheetData>
  <protectedRanges>
    <protectedRange sqref="S24" name="Диапазон1_1"/>
    <protectedRange sqref="P24" name="Диапазон1_3_1"/>
  </protectedRanges>
  <mergeCells count="10">
    <mergeCell ref="A27:A28"/>
    <mergeCell ref="B27:B28"/>
    <mergeCell ref="A30:C30"/>
    <mergeCell ref="F32:G32"/>
    <mergeCell ref="F1:H1"/>
    <mergeCell ref="A2:H2"/>
    <mergeCell ref="A6:C6"/>
    <mergeCell ref="A10:A11"/>
    <mergeCell ref="B10:B11"/>
    <mergeCell ref="A24:C24"/>
  </mergeCells>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8DB9-426F-4B79-92F7-5232A1246030}">
  <sheetPr>
    <pageSetUpPr fitToPage="1"/>
  </sheetPr>
  <dimension ref="A1:O38"/>
  <sheetViews>
    <sheetView view="pageBreakPreview" topLeftCell="A4" zoomScale="70" zoomScaleNormal="85" zoomScaleSheetLayoutView="70" workbookViewId="0">
      <selection activeCell="F26" sqref="F26"/>
    </sheetView>
  </sheetViews>
  <sheetFormatPr defaultColWidth="9.140625" defaultRowHeight="15" x14ac:dyDescent="0.25"/>
  <cols>
    <col min="1" max="1" width="5" style="148" customWidth="1"/>
    <col min="2" max="2" width="35.140625" style="148" customWidth="1"/>
    <col min="3" max="3" width="17.7109375" style="160" customWidth="1"/>
    <col min="4" max="4" width="17.7109375" style="148" customWidth="1"/>
    <col min="5" max="5" width="17.7109375" style="160" customWidth="1"/>
    <col min="6" max="6" width="16.5703125" style="148" customWidth="1"/>
    <col min="7" max="7" width="12" style="148" customWidth="1"/>
    <col min="8" max="8" width="0" style="148" hidden="1" customWidth="1"/>
    <col min="9" max="9" width="67.42578125" style="148" hidden="1" customWidth="1"/>
    <col min="10" max="10" width="42.42578125" style="148" hidden="1" customWidth="1"/>
    <col min="11" max="11" width="9.140625" style="148"/>
    <col min="12" max="12" width="0" style="148" hidden="1" customWidth="1"/>
    <col min="13" max="13" width="14" style="148" bestFit="1" customWidth="1"/>
    <col min="14" max="256" width="9.140625" style="148"/>
    <col min="257" max="257" width="5" style="148" customWidth="1"/>
    <col min="258" max="258" width="37.42578125" style="148" customWidth="1"/>
    <col min="259" max="261" width="17.7109375" style="148" customWidth="1"/>
    <col min="262" max="262" width="16.5703125" style="148" customWidth="1"/>
    <col min="263" max="263" width="12" style="148" customWidth="1"/>
    <col min="264" max="266" width="0" style="148" hidden="1" customWidth="1"/>
    <col min="267" max="267" width="9.140625" style="148"/>
    <col min="268" max="268" width="0" style="148" hidden="1" customWidth="1"/>
    <col min="269" max="269" width="14" style="148" bestFit="1" customWidth="1"/>
    <col min="270" max="512" width="9.140625" style="148"/>
    <col min="513" max="513" width="5" style="148" customWidth="1"/>
    <col min="514" max="514" width="37.42578125" style="148" customWidth="1"/>
    <col min="515" max="517" width="17.7109375" style="148" customWidth="1"/>
    <col min="518" max="518" width="16.5703125" style="148" customWidth="1"/>
    <col min="519" max="519" width="12" style="148" customWidth="1"/>
    <col min="520" max="522" width="0" style="148" hidden="1" customWidth="1"/>
    <col min="523" max="523" width="9.140625" style="148"/>
    <col min="524" max="524" width="0" style="148" hidden="1" customWidth="1"/>
    <col min="525" max="525" width="14" style="148" bestFit="1" customWidth="1"/>
    <col min="526" max="768" width="9.140625" style="148"/>
    <col min="769" max="769" width="5" style="148" customWidth="1"/>
    <col min="770" max="770" width="37.42578125" style="148" customWidth="1"/>
    <col min="771" max="773" width="17.7109375" style="148" customWidth="1"/>
    <col min="774" max="774" width="16.5703125" style="148" customWidth="1"/>
    <col min="775" max="775" width="12" style="148" customWidth="1"/>
    <col min="776" max="778" width="0" style="148" hidden="1" customWidth="1"/>
    <col min="779" max="779" width="9.140625" style="148"/>
    <col min="780" max="780" width="0" style="148" hidden="1" customWidth="1"/>
    <col min="781" max="781" width="14" style="148" bestFit="1" customWidth="1"/>
    <col min="782" max="1024" width="9.140625" style="148"/>
    <col min="1025" max="1025" width="5" style="148" customWidth="1"/>
    <col min="1026" max="1026" width="37.42578125" style="148" customWidth="1"/>
    <col min="1027" max="1029" width="17.7109375" style="148" customWidth="1"/>
    <col min="1030" max="1030" width="16.5703125" style="148" customWidth="1"/>
    <col min="1031" max="1031" width="12" style="148" customWidth="1"/>
    <col min="1032" max="1034" width="0" style="148" hidden="1" customWidth="1"/>
    <col min="1035" max="1035" width="9.140625" style="148"/>
    <col min="1036" max="1036" width="0" style="148" hidden="1" customWidth="1"/>
    <col min="1037" max="1037" width="14" style="148" bestFit="1" customWidth="1"/>
    <col min="1038" max="1280" width="9.140625" style="148"/>
    <col min="1281" max="1281" width="5" style="148" customWidth="1"/>
    <col min="1282" max="1282" width="37.42578125" style="148" customWidth="1"/>
    <col min="1283" max="1285" width="17.7109375" style="148" customWidth="1"/>
    <col min="1286" max="1286" width="16.5703125" style="148" customWidth="1"/>
    <col min="1287" max="1287" width="12" style="148" customWidth="1"/>
    <col min="1288" max="1290" width="0" style="148" hidden="1" customWidth="1"/>
    <col min="1291" max="1291" width="9.140625" style="148"/>
    <col min="1292" max="1292" width="0" style="148" hidden="1" customWidth="1"/>
    <col min="1293" max="1293" width="14" style="148" bestFit="1" customWidth="1"/>
    <col min="1294" max="1536" width="9.140625" style="148"/>
    <col min="1537" max="1537" width="5" style="148" customWidth="1"/>
    <col min="1538" max="1538" width="37.42578125" style="148" customWidth="1"/>
    <col min="1539" max="1541" width="17.7109375" style="148" customWidth="1"/>
    <col min="1542" max="1542" width="16.5703125" style="148" customWidth="1"/>
    <col min="1543" max="1543" width="12" style="148" customWidth="1"/>
    <col min="1544" max="1546" width="0" style="148" hidden="1" customWidth="1"/>
    <col min="1547" max="1547" width="9.140625" style="148"/>
    <col min="1548" max="1548" width="0" style="148" hidden="1" customWidth="1"/>
    <col min="1549" max="1549" width="14" style="148" bestFit="1" customWidth="1"/>
    <col min="1550" max="1792" width="9.140625" style="148"/>
    <col min="1793" max="1793" width="5" style="148" customWidth="1"/>
    <col min="1794" max="1794" width="37.42578125" style="148" customWidth="1"/>
    <col min="1795" max="1797" width="17.7109375" style="148" customWidth="1"/>
    <col min="1798" max="1798" width="16.5703125" style="148" customWidth="1"/>
    <col min="1799" max="1799" width="12" style="148" customWidth="1"/>
    <col min="1800" max="1802" width="0" style="148" hidden="1" customWidth="1"/>
    <col min="1803" max="1803" width="9.140625" style="148"/>
    <col min="1804" max="1804" width="0" style="148" hidden="1" customWidth="1"/>
    <col min="1805" max="1805" width="14" style="148" bestFit="1" customWidth="1"/>
    <col min="1806" max="2048" width="9.140625" style="148"/>
    <col min="2049" max="2049" width="5" style="148" customWidth="1"/>
    <col min="2050" max="2050" width="37.42578125" style="148" customWidth="1"/>
    <col min="2051" max="2053" width="17.7109375" style="148" customWidth="1"/>
    <col min="2054" max="2054" width="16.5703125" style="148" customWidth="1"/>
    <col min="2055" max="2055" width="12" style="148" customWidth="1"/>
    <col min="2056" max="2058" width="0" style="148" hidden="1" customWidth="1"/>
    <col min="2059" max="2059" width="9.140625" style="148"/>
    <col min="2060" max="2060" width="0" style="148" hidden="1" customWidth="1"/>
    <col min="2061" max="2061" width="14" style="148" bestFit="1" customWidth="1"/>
    <col min="2062" max="2304" width="9.140625" style="148"/>
    <col min="2305" max="2305" width="5" style="148" customWidth="1"/>
    <col min="2306" max="2306" width="37.42578125" style="148" customWidth="1"/>
    <col min="2307" max="2309" width="17.7109375" style="148" customWidth="1"/>
    <col min="2310" max="2310" width="16.5703125" style="148" customWidth="1"/>
    <col min="2311" max="2311" width="12" style="148" customWidth="1"/>
    <col min="2312" max="2314" width="0" style="148" hidden="1" customWidth="1"/>
    <col min="2315" max="2315" width="9.140625" style="148"/>
    <col min="2316" max="2316" width="0" style="148" hidden="1" customWidth="1"/>
    <col min="2317" max="2317" width="14" style="148" bestFit="1" customWidth="1"/>
    <col min="2318" max="2560" width="9.140625" style="148"/>
    <col min="2561" max="2561" width="5" style="148" customWidth="1"/>
    <col min="2562" max="2562" width="37.42578125" style="148" customWidth="1"/>
    <col min="2563" max="2565" width="17.7109375" style="148" customWidth="1"/>
    <col min="2566" max="2566" width="16.5703125" style="148" customWidth="1"/>
    <col min="2567" max="2567" width="12" style="148" customWidth="1"/>
    <col min="2568" max="2570" width="0" style="148" hidden="1" customWidth="1"/>
    <col min="2571" max="2571" width="9.140625" style="148"/>
    <col min="2572" max="2572" width="0" style="148" hidden="1" customWidth="1"/>
    <col min="2573" max="2573" width="14" style="148" bestFit="1" customWidth="1"/>
    <col min="2574" max="2816" width="9.140625" style="148"/>
    <col min="2817" max="2817" width="5" style="148" customWidth="1"/>
    <col min="2818" max="2818" width="37.42578125" style="148" customWidth="1"/>
    <col min="2819" max="2821" width="17.7109375" style="148" customWidth="1"/>
    <col min="2822" max="2822" width="16.5703125" style="148" customWidth="1"/>
    <col min="2823" max="2823" width="12" style="148" customWidth="1"/>
    <col min="2824" max="2826" width="0" style="148" hidden="1" customWidth="1"/>
    <col min="2827" max="2827" width="9.140625" style="148"/>
    <col min="2828" max="2828" width="0" style="148" hidden="1" customWidth="1"/>
    <col min="2829" max="2829" width="14" style="148" bestFit="1" customWidth="1"/>
    <col min="2830" max="3072" width="9.140625" style="148"/>
    <col min="3073" max="3073" width="5" style="148" customWidth="1"/>
    <col min="3074" max="3074" width="37.42578125" style="148" customWidth="1"/>
    <col min="3075" max="3077" width="17.7109375" style="148" customWidth="1"/>
    <col min="3078" max="3078" width="16.5703125" style="148" customWidth="1"/>
    <col min="3079" max="3079" width="12" style="148" customWidth="1"/>
    <col min="3080" max="3082" width="0" style="148" hidden="1" customWidth="1"/>
    <col min="3083" max="3083" width="9.140625" style="148"/>
    <col min="3084" max="3084" width="0" style="148" hidden="1" customWidth="1"/>
    <col min="3085" max="3085" width="14" style="148" bestFit="1" customWidth="1"/>
    <col min="3086" max="3328" width="9.140625" style="148"/>
    <col min="3329" max="3329" width="5" style="148" customWidth="1"/>
    <col min="3330" max="3330" width="37.42578125" style="148" customWidth="1"/>
    <col min="3331" max="3333" width="17.7109375" style="148" customWidth="1"/>
    <col min="3334" max="3334" width="16.5703125" style="148" customWidth="1"/>
    <col min="3335" max="3335" width="12" style="148" customWidth="1"/>
    <col min="3336" max="3338" width="0" style="148" hidden="1" customWidth="1"/>
    <col min="3339" max="3339" width="9.140625" style="148"/>
    <col min="3340" max="3340" width="0" style="148" hidden="1" customWidth="1"/>
    <col min="3341" max="3341" width="14" style="148" bestFit="1" customWidth="1"/>
    <col min="3342" max="3584" width="9.140625" style="148"/>
    <col min="3585" max="3585" width="5" style="148" customWidth="1"/>
    <col min="3586" max="3586" width="37.42578125" style="148" customWidth="1"/>
    <col min="3587" max="3589" width="17.7109375" style="148" customWidth="1"/>
    <col min="3590" max="3590" width="16.5703125" style="148" customWidth="1"/>
    <col min="3591" max="3591" width="12" style="148" customWidth="1"/>
    <col min="3592" max="3594" width="0" style="148" hidden="1" customWidth="1"/>
    <col min="3595" max="3595" width="9.140625" style="148"/>
    <col min="3596" max="3596" width="0" style="148" hidden="1" customWidth="1"/>
    <col min="3597" max="3597" width="14" style="148" bestFit="1" customWidth="1"/>
    <col min="3598" max="3840" width="9.140625" style="148"/>
    <col min="3841" max="3841" width="5" style="148" customWidth="1"/>
    <col min="3842" max="3842" width="37.42578125" style="148" customWidth="1"/>
    <col min="3843" max="3845" width="17.7109375" style="148" customWidth="1"/>
    <col min="3846" max="3846" width="16.5703125" style="148" customWidth="1"/>
    <col min="3847" max="3847" width="12" style="148" customWidth="1"/>
    <col min="3848" max="3850" width="0" style="148" hidden="1" customWidth="1"/>
    <col min="3851" max="3851" width="9.140625" style="148"/>
    <col min="3852" max="3852" width="0" style="148" hidden="1" customWidth="1"/>
    <col min="3853" max="3853" width="14" style="148" bestFit="1" customWidth="1"/>
    <col min="3854" max="4096" width="9.140625" style="148"/>
    <col min="4097" max="4097" width="5" style="148" customWidth="1"/>
    <col min="4098" max="4098" width="37.42578125" style="148" customWidth="1"/>
    <col min="4099" max="4101" width="17.7109375" style="148" customWidth="1"/>
    <col min="4102" max="4102" width="16.5703125" style="148" customWidth="1"/>
    <col min="4103" max="4103" width="12" style="148" customWidth="1"/>
    <col min="4104" max="4106" width="0" style="148" hidden="1" customWidth="1"/>
    <col min="4107" max="4107" width="9.140625" style="148"/>
    <col min="4108" max="4108" width="0" style="148" hidden="1" customWidth="1"/>
    <col min="4109" max="4109" width="14" style="148" bestFit="1" customWidth="1"/>
    <col min="4110" max="4352" width="9.140625" style="148"/>
    <col min="4353" max="4353" width="5" style="148" customWidth="1"/>
    <col min="4354" max="4354" width="37.42578125" style="148" customWidth="1"/>
    <col min="4355" max="4357" width="17.7109375" style="148" customWidth="1"/>
    <col min="4358" max="4358" width="16.5703125" style="148" customWidth="1"/>
    <col min="4359" max="4359" width="12" style="148" customWidth="1"/>
    <col min="4360" max="4362" width="0" style="148" hidden="1" customWidth="1"/>
    <col min="4363" max="4363" width="9.140625" style="148"/>
    <col min="4364" max="4364" width="0" style="148" hidden="1" customWidth="1"/>
    <col min="4365" max="4365" width="14" style="148" bestFit="1" customWidth="1"/>
    <col min="4366" max="4608" width="9.140625" style="148"/>
    <col min="4609" max="4609" width="5" style="148" customWidth="1"/>
    <col min="4610" max="4610" width="37.42578125" style="148" customWidth="1"/>
    <col min="4611" max="4613" width="17.7109375" style="148" customWidth="1"/>
    <col min="4614" max="4614" width="16.5703125" style="148" customWidth="1"/>
    <col min="4615" max="4615" width="12" style="148" customWidth="1"/>
    <col min="4616" max="4618" width="0" style="148" hidden="1" customWidth="1"/>
    <col min="4619" max="4619" width="9.140625" style="148"/>
    <col min="4620" max="4620" width="0" style="148" hidden="1" customWidth="1"/>
    <col min="4621" max="4621" width="14" style="148" bestFit="1" customWidth="1"/>
    <col min="4622" max="4864" width="9.140625" style="148"/>
    <col min="4865" max="4865" width="5" style="148" customWidth="1"/>
    <col min="4866" max="4866" width="37.42578125" style="148" customWidth="1"/>
    <col min="4867" max="4869" width="17.7109375" style="148" customWidth="1"/>
    <col min="4870" max="4870" width="16.5703125" style="148" customWidth="1"/>
    <col min="4871" max="4871" width="12" style="148" customWidth="1"/>
    <col min="4872" max="4874" width="0" style="148" hidden="1" customWidth="1"/>
    <col min="4875" max="4875" width="9.140625" style="148"/>
    <col min="4876" max="4876" width="0" style="148" hidden="1" customWidth="1"/>
    <col min="4877" max="4877" width="14" style="148" bestFit="1" customWidth="1"/>
    <col min="4878" max="5120" width="9.140625" style="148"/>
    <col min="5121" max="5121" width="5" style="148" customWidth="1"/>
    <col min="5122" max="5122" width="37.42578125" style="148" customWidth="1"/>
    <col min="5123" max="5125" width="17.7109375" style="148" customWidth="1"/>
    <col min="5126" max="5126" width="16.5703125" style="148" customWidth="1"/>
    <col min="5127" max="5127" width="12" style="148" customWidth="1"/>
    <col min="5128" max="5130" width="0" style="148" hidden="1" customWidth="1"/>
    <col min="5131" max="5131" width="9.140625" style="148"/>
    <col min="5132" max="5132" width="0" style="148" hidden="1" customWidth="1"/>
    <col min="5133" max="5133" width="14" style="148" bestFit="1" customWidth="1"/>
    <col min="5134" max="5376" width="9.140625" style="148"/>
    <col min="5377" max="5377" width="5" style="148" customWidth="1"/>
    <col min="5378" max="5378" width="37.42578125" style="148" customWidth="1"/>
    <col min="5379" max="5381" width="17.7109375" style="148" customWidth="1"/>
    <col min="5382" max="5382" width="16.5703125" style="148" customWidth="1"/>
    <col min="5383" max="5383" width="12" style="148" customWidth="1"/>
    <col min="5384" max="5386" width="0" style="148" hidden="1" customWidth="1"/>
    <col min="5387" max="5387" width="9.140625" style="148"/>
    <col min="5388" max="5388" width="0" style="148" hidden="1" customWidth="1"/>
    <col min="5389" max="5389" width="14" style="148" bestFit="1" customWidth="1"/>
    <col min="5390" max="5632" width="9.140625" style="148"/>
    <col min="5633" max="5633" width="5" style="148" customWidth="1"/>
    <col min="5634" max="5634" width="37.42578125" style="148" customWidth="1"/>
    <col min="5635" max="5637" width="17.7109375" style="148" customWidth="1"/>
    <col min="5638" max="5638" width="16.5703125" style="148" customWidth="1"/>
    <col min="5639" max="5639" width="12" style="148" customWidth="1"/>
    <col min="5640" max="5642" width="0" style="148" hidden="1" customWidth="1"/>
    <col min="5643" max="5643" width="9.140625" style="148"/>
    <col min="5644" max="5644" width="0" style="148" hidden="1" customWidth="1"/>
    <col min="5645" max="5645" width="14" style="148" bestFit="1" customWidth="1"/>
    <col min="5646" max="5888" width="9.140625" style="148"/>
    <col min="5889" max="5889" width="5" style="148" customWidth="1"/>
    <col min="5890" max="5890" width="37.42578125" style="148" customWidth="1"/>
    <col min="5891" max="5893" width="17.7109375" style="148" customWidth="1"/>
    <col min="5894" max="5894" width="16.5703125" style="148" customWidth="1"/>
    <col min="5895" max="5895" width="12" style="148" customWidth="1"/>
    <col min="5896" max="5898" width="0" style="148" hidden="1" customWidth="1"/>
    <col min="5899" max="5899" width="9.140625" style="148"/>
    <col min="5900" max="5900" width="0" style="148" hidden="1" customWidth="1"/>
    <col min="5901" max="5901" width="14" style="148" bestFit="1" customWidth="1"/>
    <col min="5902" max="6144" width="9.140625" style="148"/>
    <col min="6145" max="6145" width="5" style="148" customWidth="1"/>
    <col min="6146" max="6146" width="37.42578125" style="148" customWidth="1"/>
    <col min="6147" max="6149" width="17.7109375" style="148" customWidth="1"/>
    <col min="6150" max="6150" width="16.5703125" style="148" customWidth="1"/>
    <col min="6151" max="6151" width="12" style="148" customWidth="1"/>
    <col min="6152" max="6154" width="0" style="148" hidden="1" customWidth="1"/>
    <col min="6155" max="6155" width="9.140625" style="148"/>
    <col min="6156" max="6156" width="0" style="148" hidden="1" customWidth="1"/>
    <col min="6157" max="6157" width="14" style="148" bestFit="1" customWidth="1"/>
    <col min="6158" max="6400" width="9.140625" style="148"/>
    <col min="6401" max="6401" width="5" style="148" customWidth="1"/>
    <col min="6402" max="6402" width="37.42578125" style="148" customWidth="1"/>
    <col min="6403" max="6405" width="17.7109375" style="148" customWidth="1"/>
    <col min="6406" max="6406" width="16.5703125" style="148" customWidth="1"/>
    <col min="6407" max="6407" width="12" style="148" customWidth="1"/>
    <col min="6408" max="6410" width="0" style="148" hidden="1" customWidth="1"/>
    <col min="6411" max="6411" width="9.140625" style="148"/>
    <col min="6412" max="6412" width="0" style="148" hidden="1" customWidth="1"/>
    <col min="6413" max="6413" width="14" style="148" bestFit="1" customWidth="1"/>
    <col min="6414" max="6656" width="9.140625" style="148"/>
    <col min="6657" max="6657" width="5" style="148" customWidth="1"/>
    <col min="6658" max="6658" width="37.42578125" style="148" customWidth="1"/>
    <col min="6659" max="6661" width="17.7109375" style="148" customWidth="1"/>
    <col min="6662" max="6662" width="16.5703125" style="148" customWidth="1"/>
    <col min="6663" max="6663" width="12" style="148" customWidth="1"/>
    <col min="6664" max="6666" width="0" style="148" hidden="1" customWidth="1"/>
    <col min="6667" max="6667" width="9.140625" style="148"/>
    <col min="6668" max="6668" width="0" style="148" hidden="1" customWidth="1"/>
    <col min="6669" max="6669" width="14" style="148" bestFit="1" customWidth="1"/>
    <col min="6670" max="6912" width="9.140625" style="148"/>
    <col min="6913" max="6913" width="5" style="148" customWidth="1"/>
    <col min="6914" max="6914" width="37.42578125" style="148" customWidth="1"/>
    <col min="6915" max="6917" width="17.7109375" style="148" customWidth="1"/>
    <col min="6918" max="6918" width="16.5703125" style="148" customWidth="1"/>
    <col min="6919" max="6919" width="12" style="148" customWidth="1"/>
    <col min="6920" max="6922" width="0" style="148" hidden="1" customWidth="1"/>
    <col min="6923" max="6923" width="9.140625" style="148"/>
    <col min="6924" max="6924" width="0" style="148" hidden="1" customWidth="1"/>
    <col min="6925" max="6925" width="14" style="148" bestFit="1" customWidth="1"/>
    <col min="6926" max="7168" width="9.140625" style="148"/>
    <col min="7169" max="7169" width="5" style="148" customWidth="1"/>
    <col min="7170" max="7170" width="37.42578125" style="148" customWidth="1"/>
    <col min="7171" max="7173" width="17.7109375" style="148" customWidth="1"/>
    <col min="7174" max="7174" width="16.5703125" style="148" customWidth="1"/>
    <col min="7175" max="7175" width="12" style="148" customWidth="1"/>
    <col min="7176" max="7178" width="0" style="148" hidden="1" customWidth="1"/>
    <col min="7179" max="7179" width="9.140625" style="148"/>
    <col min="7180" max="7180" width="0" style="148" hidden="1" customWidth="1"/>
    <col min="7181" max="7181" width="14" style="148" bestFit="1" customWidth="1"/>
    <col min="7182" max="7424" width="9.140625" style="148"/>
    <col min="7425" max="7425" width="5" style="148" customWidth="1"/>
    <col min="7426" max="7426" width="37.42578125" style="148" customWidth="1"/>
    <col min="7427" max="7429" width="17.7109375" style="148" customWidth="1"/>
    <col min="7430" max="7430" width="16.5703125" style="148" customWidth="1"/>
    <col min="7431" max="7431" width="12" style="148" customWidth="1"/>
    <col min="7432" max="7434" width="0" style="148" hidden="1" customWidth="1"/>
    <col min="7435" max="7435" width="9.140625" style="148"/>
    <col min="7436" max="7436" width="0" style="148" hidden="1" customWidth="1"/>
    <col min="7437" max="7437" width="14" style="148" bestFit="1" customWidth="1"/>
    <col min="7438" max="7680" width="9.140625" style="148"/>
    <col min="7681" max="7681" width="5" style="148" customWidth="1"/>
    <col min="7682" max="7682" width="37.42578125" style="148" customWidth="1"/>
    <col min="7683" max="7685" width="17.7109375" style="148" customWidth="1"/>
    <col min="7686" max="7686" width="16.5703125" style="148" customWidth="1"/>
    <col min="7687" max="7687" width="12" style="148" customWidth="1"/>
    <col min="7688" max="7690" width="0" style="148" hidden="1" customWidth="1"/>
    <col min="7691" max="7691" width="9.140625" style="148"/>
    <col min="7692" max="7692" width="0" style="148" hidden="1" customWidth="1"/>
    <col min="7693" max="7693" width="14" style="148" bestFit="1" customWidth="1"/>
    <col min="7694" max="7936" width="9.140625" style="148"/>
    <col min="7937" max="7937" width="5" style="148" customWidth="1"/>
    <col min="7938" max="7938" width="37.42578125" style="148" customWidth="1"/>
    <col min="7939" max="7941" width="17.7109375" style="148" customWidth="1"/>
    <col min="7942" max="7942" width="16.5703125" style="148" customWidth="1"/>
    <col min="7943" max="7943" width="12" style="148" customWidth="1"/>
    <col min="7944" max="7946" width="0" style="148" hidden="1" customWidth="1"/>
    <col min="7947" max="7947" width="9.140625" style="148"/>
    <col min="7948" max="7948" width="0" style="148" hidden="1" customWidth="1"/>
    <col min="7949" max="7949" width="14" style="148" bestFit="1" customWidth="1"/>
    <col min="7950" max="8192" width="9.140625" style="148"/>
    <col min="8193" max="8193" width="5" style="148" customWidth="1"/>
    <col min="8194" max="8194" width="37.42578125" style="148" customWidth="1"/>
    <col min="8195" max="8197" width="17.7109375" style="148" customWidth="1"/>
    <col min="8198" max="8198" width="16.5703125" style="148" customWidth="1"/>
    <col min="8199" max="8199" width="12" style="148" customWidth="1"/>
    <col min="8200" max="8202" width="0" style="148" hidden="1" customWidth="1"/>
    <col min="8203" max="8203" width="9.140625" style="148"/>
    <col min="8204" max="8204" width="0" style="148" hidden="1" customWidth="1"/>
    <col min="8205" max="8205" width="14" style="148" bestFit="1" customWidth="1"/>
    <col min="8206" max="8448" width="9.140625" style="148"/>
    <col min="8449" max="8449" width="5" style="148" customWidth="1"/>
    <col min="8450" max="8450" width="37.42578125" style="148" customWidth="1"/>
    <col min="8451" max="8453" width="17.7109375" style="148" customWidth="1"/>
    <col min="8454" max="8454" width="16.5703125" style="148" customWidth="1"/>
    <col min="8455" max="8455" width="12" style="148" customWidth="1"/>
    <col min="8456" max="8458" width="0" style="148" hidden="1" customWidth="1"/>
    <col min="8459" max="8459" width="9.140625" style="148"/>
    <col min="8460" max="8460" width="0" style="148" hidden="1" customWidth="1"/>
    <col min="8461" max="8461" width="14" style="148" bestFit="1" customWidth="1"/>
    <col min="8462" max="8704" width="9.140625" style="148"/>
    <col min="8705" max="8705" width="5" style="148" customWidth="1"/>
    <col min="8706" max="8706" width="37.42578125" style="148" customWidth="1"/>
    <col min="8707" max="8709" width="17.7109375" style="148" customWidth="1"/>
    <col min="8710" max="8710" width="16.5703125" style="148" customWidth="1"/>
    <col min="8711" max="8711" width="12" style="148" customWidth="1"/>
    <col min="8712" max="8714" width="0" style="148" hidden="1" customWidth="1"/>
    <col min="8715" max="8715" width="9.140625" style="148"/>
    <col min="8716" max="8716" width="0" style="148" hidden="1" customWidth="1"/>
    <col min="8717" max="8717" width="14" style="148" bestFit="1" customWidth="1"/>
    <col min="8718" max="8960" width="9.140625" style="148"/>
    <col min="8961" max="8961" width="5" style="148" customWidth="1"/>
    <col min="8962" max="8962" width="37.42578125" style="148" customWidth="1"/>
    <col min="8963" max="8965" width="17.7109375" style="148" customWidth="1"/>
    <col min="8966" max="8966" width="16.5703125" style="148" customWidth="1"/>
    <col min="8967" max="8967" width="12" style="148" customWidth="1"/>
    <col min="8968" max="8970" width="0" style="148" hidden="1" customWidth="1"/>
    <col min="8971" max="8971" width="9.140625" style="148"/>
    <col min="8972" max="8972" width="0" style="148" hidden="1" customWidth="1"/>
    <col min="8973" max="8973" width="14" style="148" bestFit="1" customWidth="1"/>
    <col min="8974" max="9216" width="9.140625" style="148"/>
    <col min="9217" max="9217" width="5" style="148" customWidth="1"/>
    <col min="9218" max="9218" width="37.42578125" style="148" customWidth="1"/>
    <col min="9219" max="9221" width="17.7109375" style="148" customWidth="1"/>
    <col min="9222" max="9222" width="16.5703125" style="148" customWidth="1"/>
    <col min="9223" max="9223" width="12" style="148" customWidth="1"/>
    <col min="9224" max="9226" width="0" style="148" hidden="1" customWidth="1"/>
    <col min="9227" max="9227" width="9.140625" style="148"/>
    <col min="9228" max="9228" width="0" style="148" hidden="1" customWidth="1"/>
    <col min="9229" max="9229" width="14" style="148" bestFit="1" customWidth="1"/>
    <col min="9230" max="9472" width="9.140625" style="148"/>
    <col min="9473" max="9473" width="5" style="148" customWidth="1"/>
    <col min="9474" max="9474" width="37.42578125" style="148" customWidth="1"/>
    <col min="9475" max="9477" width="17.7109375" style="148" customWidth="1"/>
    <col min="9478" max="9478" width="16.5703125" style="148" customWidth="1"/>
    <col min="9479" max="9479" width="12" style="148" customWidth="1"/>
    <col min="9480" max="9482" width="0" style="148" hidden="1" customWidth="1"/>
    <col min="9483" max="9483" width="9.140625" style="148"/>
    <col min="9484" max="9484" width="0" style="148" hidden="1" customWidth="1"/>
    <col min="9485" max="9485" width="14" style="148" bestFit="1" customWidth="1"/>
    <col min="9486" max="9728" width="9.140625" style="148"/>
    <col min="9729" max="9729" width="5" style="148" customWidth="1"/>
    <col min="9730" max="9730" width="37.42578125" style="148" customWidth="1"/>
    <col min="9731" max="9733" width="17.7109375" style="148" customWidth="1"/>
    <col min="9734" max="9734" width="16.5703125" style="148" customWidth="1"/>
    <col min="9735" max="9735" width="12" style="148" customWidth="1"/>
    <col min="9736" max="9738" width="0" style="148" hidden="1" customWidth="1"/>
    <col min="9739" max="9739" width="9.140625" style="148"/>
    <col min="9740" max="9740" width="0" style="148" hidden="1" customWidth="1"/>
    <col min="9741" max="9741" width="14" style="148" bestFit="1" customWidth="1"/>
    <col min="9742" max="9984" width="9.140625" style="148"/>
    <col min="9985" max="9985" width="5" style="148" customWidth="1"/>
    <col min="9986" max="9986" width="37.42578125" style="148" customWidth="1"/>
    <col min="9987" max="9989" width="17.7109375" style="148" customWidth="1"/>
    <col min="9990" max="9990" width="16.5703125" style="148" customWidth="1"/>
    <col min="9991" max="9991" width="12" style="148" customWidth="1"/>
    <col min="9992" max="9994" width="0" style="148" hidden="1" customWidth="1"/>
    <col min="9995" max="9995" width="9.140625" style="148"/>
    <col min="9996" max="9996" width="0" style="148" hidden="1" customWidth="1"/>
    <col min="9997" max="9997" width="14" style="148" bestFit="1" customWidth="1"/>
    <col min="9998" max="10240" width="9.140625" style="148"/>
    <col min="10241" max="10241" width="5" style="148" customWidth="1"/>
    <col min="10242" max="10242" width="37.42578125" style="148" customWidth="1"/>
    <col min="10243" max="10245" width="17.7109375" style="148" customWidth="1"/>
    <col min="10246" max="10246" width="16.5703125" style="148" customWidth="1"/>
    <col min="10247" max="10247" width="12" style="148" customWidth="1"/>
    <col min="10248" max="10250" width="0" style="148" hidden="1" customWidth="1"/>
    <col min="10251" max="10251" width="9.140625" style="148"/>
    <col min="10252" max="10252" width="0" style="148" hidden="1" customWidth="1"/>
    <col min="10253" max="10253" width="14" style="148" bestFit="1" customWidth="1"/>
    <col min="10254" max="10496" width="9.140625" style="148"/>
    <col min="10497" max="10497" width="5" style="148" customWidth="1"/>
    <col min="10498" max="10498" width="37.42578125" style="148" customWidth="1"/>
    <col min="10499" max="10501" width="17.7109375" style="148" customWidth="1"/>
    <col min="10502" max="10502" width="16.5703125" style="148" customWidth="1"/>
    <col min="10503" max="10503" width="12" style="148" customWidth="1"/>
    <col min="10504" max="10506" width="0" style="148" hidden="1" customWidth="1"/>
    <col min="10507" max="10507" width="9.140625" style="148"/>
    <col min="10508" max="10508" width="0" style="148" hidden="1" customWidth="1"/>
    <col min="10509" max="10509" width="14" style="148" bestFit="1" customWidth="1"/>
    <col min="10510" max="10752" width="9.140625" style="148"/>
    <col min="10753" max="10753" width="5" style="148" customWidth="1"/>
    <col min="10754" max="10754" width="37.42578125" style="148" customWidth="1"/>
    <col min="10755" max="10757" width="17.7109375" style="148" customWidth="1"/>
    <col min="10758" max="10758" width="16.5703125" style="148" customWidth="1"/>
    <col min="10759" max="10759" width="12" style="148" customWidth="1"/>
    <col min="10760" max="10762" width="0" style="148" hidden="1" customWidth="1"/>
    <col min="10763" max="10763" width="9.140625" style="148"/>
    <col min="10764" max="10764" width="0" style="148" hidden="1" customWidth="1"/>
    <col min="10765" max="10765" width="14" style="148" bestFit="1" customWidth="1"/>
    <col min="10766" max="11008" width="9.140625" style="148"/>
    <col min="11009" max="11009" width="5" style="148" customWidth="1"/>
    <col min="11010" max="11010" width="37.42578125" style="148" customWidth="1"/>
    <col min="11011" max="11013" width="17.7109375" style="148" customWidth="1"/>
    <col min="11014" max="11014" width="16.5703125" style="148" customWidth="1"/>
    <col min="11015" max="11015" width="12" style="148" customWidth="1"/>
    <col min="11016" max="11018" width="0" style="148" hidden="1" customWidth="1"/>
    <col min="11019" max="11019" width="9.140625" style="148"/>
    <col min="11020" max="11020" width="0" style="148" hidden="1" customWidth="1"/>
    <col min="11021" max="11021" width="14" style="148" bestFit="1" customWidth="1"/>
    <col min="11022" max="11264" width="9.140625" style="148"/>
    <col min="11265" max="11265" width="5" style="148" customWidth="1"/>
    <col min="11266" max="11266" width="37.42578125" style="148" customWidth="1"/>
    <col min="11267" max="11269" width="17.7109375" style="148" customWidth="1"/>
    <col min="11270" max="11270" width="16.5703125" style="148" customWidth="1"/>
    <col min="11271" max="11271" width="12" style="148" customWidth="1"/>
    <col min="11272" max="11274" width="0" style="148" hidden="1" customWidth="1"/>
    <col min="11275" max="11275" width="9.140625" style="148"/>
    <col min="11276" max="11276" width="0" style="148" hidden="1" customWidth="1"/>
    <col min="11277" max="11277" width="14" style="148" bestFit="1" customWidth="1"/>
    <col min="11278" max="11520" width="9.140625" style="148"/>
    <col min="11521" max="11521" width="5" style="148" customWidth="1"/>
    <col min="11522" max="11522" width="37.42578125" style="148" customWidth="1"/>
    <col min="11523" max="11525" width="17.7109375" style="148" customWidth="1"/>
    <col min="11526" max="11526" width="16.5703125" style="148" customWidth="1"/>
    <col min="11527" max="11527" width="12" style="148" customWidth="1"/>
    <col min="11528" max="11530" width="0" style="148" hidden="1" customWidth="1"/>
    <col min="11531" max="11531" width="9.140625" style="148"/>
    <col min="11532" max="11532" width="0" style="148" hidden="1" customWidth="1"/>
    <col min="11533" max="11533" width="14" style="148" bestFit="1" customWidth="1"/>
    <col min="11534" max="11776" width="9.140625" style="148"/>
    <col min="11777" max="11777" width="5" style="148" customWidth="1"/>
    <col min="11778" max="11778" width="37.42578125" style="148" customWidth="1"/>
    <col min="11779" max="11781" width="17.7109375" style="148" customWidth="1"/>
    <col min="11782" max="11782" width="16.5703125" style="148" customWidth="1"/>
    <col min="11783" max="11783" width="12" style="148" customWidth="1"/>
    <col min="11784" max="11786" width="0" style="148" hidden="1" customWidth="1"/>
    <col min="11787" max="11787" width="9.140625" style="148"/>
    <col min="11788" max="11788" width="0" style="148" hidden="1" customWidth="1"/>
    <col min="11789" max="11789" width="14" style="148" bestFit="1" customWidth="1"/>
    <col min="11790" max="12032" width="9.140625" style="148"/>
    <col min="12033" max="12033" width="5" style="148" customWidth="1"/>
    <col min="12034" max="12034" width="37.42578125" style="148" customWidth="1"/>
    <col min="12035" max="12037" width="17.7109375" style="148" customWidth="1"/>
    <col min="12038" max="12038" width="16.5703125" style="148" customWidth="1"/>
    <col min="12039" max="12039" width="12" style="148" customWidth="1"/>
    <col min="12040" max="12042" width="0" style="148" hidden="1" customWidth="1"/>
    <col min="12043" max="12043" width="9.140625" style="148"/>
    <col min="12044" max="12044" width="0" style="148" hidden="1" customWidth="1"/>
    <col min="12045" max="12045" width="14" style="148" bestFit="1" customWidth="1"/>
    <col min="12046" max="12288" width="9.140625" style="148"/>
    <col min="12289" max="12289" width="5" style="148" customWidth="1"/>
    <col min="12290" max="12290" width="37.42578125" style="148" customWidth="1"/>
    <col min="12291" max="12293" width="17.7109375" style="148" customWidth="1"/>
    <col min="12294" max="12294" width="16.5703125" style="148" customWidth="1"/>
    <col min="12295" max="12295" width="12" style="148" customWidth="1"/>
    <col min="12296" max="12298" width="0" style="148" hidden="1" customWidth="1"/>
    <col min="12299" max="12299" width="9.140625" style="148"/>
    <col min="12300" max="12300" width="0" style="148" hidden="1" customWidth="1"/>
    <col min="12301" max="12301" width="14" style="148" bestFit="1" customWidth="1"/>
    <col min="12302" max="12544" width="9.140625" style="148"/>
    <col min="12545" max="12545" width="5" style="148" customWidth="1"/>
    <col min="12546" max="12546" width="37.42578125" style="148" customWidth="1"/>
    <col min="12547" max="12549" width="17.7109375" style="148" customWidth="1"/>
    <col min="12550" max="12550" width="16.5703125" style="148" customWidth="1"/>
    <col min="12551" max="12551" width="12" style="148" customWidth="1"/>
    <col min="12552" max="12554" width="0" style="148" hidden="1" customWidth="1"/>
    <col min="12555" max="12555" width="9.140625" style="148"/>
    <col min="12556" max="12556" width="0" style="148" hidden="1" customWidth="1"/>
    <col min="12557" max="12557" width="14" style="148" bestFit="1" customWidth="1"/>
    <col min="12558" max="12800" width="9.140625" style="148"/>
    <col min="12801" max="12801" width="5" style="148" customWidth="1"/>
    <col min="12802" max="12802" width="37.42578125" style="148" customWidth="1"/>
    <col min="12803" max="12805" width="17.7109375" style="148" customWidth="1"/>
    <col min="12806" max="12806" width="16.5703125" style="148" customWidth="1"/>
    <col min="12807" max="12807" width="12" style="148" customWidth="1"/>
    <col min="12808" max="12810" width="0" style="148" hidden="1" customWidth="1"/>
    <col min="12811" max="12811" width="9.140625" style="148"/>
    <col min="12812" max="12812" width="0" style="148" hidden="1" customWidth="1"/>
    <col min="12813" max="12813" width="14" style="148" bestFit="1" customWidth="1"/>
    <col min="12814" max="13056" width="9.140625" style="148"/>
    <col min="13057" max="13057" width="5" style="148" customWidth="1"/>
    <col min="13058" max="13058" width="37.42578125" style="148" customWidth="1"/>
    <col min="13059" max="13061" width="17.7109375" style="148" customWidth="1"/>
    <col min="13062" max="13062" width="16.5703125" style="148" customWidth="1"/>
    <col min="13063" max="13063" width="12" style="148" customWidth="1"/>
    <col min="13064" max="13066" width="0" style="148" hidden="1" customWidth="1"/>
    <col min="13067" max="13067" width="9.140625" style="148"/>
    <col min="13068" max="13068" width="0" style="148" hidden="1" customWidth="1"/>
    <col min="13069" max="13069" width="14" style="148" bestFit="1" customWidth="1"/>
    <col min="13070" max="13312" width="9.140625" style="148"/>
    <col min="13313" max="13313" width="5" style="148" customWidth="1"/>
    <col min="13314" max="13314" width="37.42578125" style="148" customWidth="1"/>
    <col min="13315" max="13317" width="17.7109375" style="148" customWidth="1"/>
    <col min="13318" max="13318" width="16.5703125" style="148" customWidth="1"/>
    <col min="13319" max="13319" width="12" style="148" customWidth="1"/>
    <col min="13320" max="13322" width="0" style="148" hidden="1" customWidth="1"/>
    <col min="13323" max="13323" width="9.140625" style="148"/>
    <col min="13324" max="13324" width="0" style="148" hidden="1" customWidth="1"/>
    <col min="13325" max="13325" width="14" style="148" bestFit="1" customWidth="1"/>
    <col min="13326" max="13568" width="9.140625" style="148"/>
    <col min="13569" max="13569" width="5" style="148" customWidth="1"/>
    <col min="13570" max="13570" width="37.42578125" style="148" customWidth="1"/>
    <col min="13571" max="13573" width="17.7109375" style="148" customWidth="1"/>
    <col min="13574" max="13574" width="16.5703125" style="148" customWidth="1"/>
    <col min="13575" max="13575" width="12" style="148" customWidth="1"/>
    <col min="13576" max="13578" width="0" style="148" hidden="1" customWidth="1"/>
    <col min="13579" max="13579" width="9.140625" style="148"/>
    <col min="13580" max="13580" width="0" style="148" hidden="1" customWidth="1"/>
    <col min="13581" max="13581" width="14" style="148" bestFit="1" customWidth="1"/>
    <col min="13582" max="13824" width="9.140625" style="148"/>
    <col min="13825" max="13825" width="5" style="148" customWidth="1"/>
    <col min="13826" max="13826" width="37.42578125" style="148" customWidth="1"/>
    <col min="13827" max="13829" width="17.7109375" style="148" customWidth="1"/>
    <col min="13830" max="13830" width="16.5703125" style="148" customWidth="1"/>
    <col min="13831" max="13831" width="12" style="148" customWidth="1"/>
    <col min="13832" max="13834" width="0" style="148" hidden="1" customWidth="1"/>
    <col min="13835" max="13835" width="9.140625" style="148"/>
    <col min="13836" max="13836" width="0" style="148" hidden="1" customWidth="1"/>
    <col min="13837" max="13837" width="14" style="148" bestFit="1" customWidth="1"/>
    <col min="13838" max="14080" width="9.140625" style="148"/>
    <col min="14081" max="14081" width="5" style="148" customWidth="1"/>
    <col min="14082" max="14082" width="37.42578125" style="148" customWidth="1"/>
    <col min="14083" max="14085" width="17.7109375" style="148" customWidth="1"/>
    <col min="14086" max="14086" width="16.5703125" style="148" customWidth="1"/>
    <col min="14087" max="14087" width="12" style="148" customWidth="1"/>
    <col min="14088" max="14090" width="0" style="148" hidden="1" customWidth="1"/>
    <col min="14091" max="14091" width="9.140625" style="148"/>
    <col min="14092" max="14092" width="0" style="148" hidden="1" customWidth="1"/>
    <col min="14093" max="14093" width="14" style="148" bestFit="1" customWidth="1"/>
    <col min="14094" max="14336" width="9.140625" style="148"/>
    <col min="14337" max="14337" width="5" style="148" customWidth="1"/>
    <col min="14338" max="14338" width="37.42578125" style="148" customWidth="1"/>
    <col min="14339" max="14341" width="17.7109375" style="148" customWidth="1"/>
    <col min="14342" max="14342" width="16.5703125" style="148" customWidth="1"/>
    <col min="14343" max="14343" width="12" style="148" customWidth="1"/>
    <col min="14344" max="14346" width="0" style="148" hidden="1" customWidth="1"/>
    <col min="14347" max="14347" width="9.140625" style="148"/>
    <col min="14348" max="14348" width="0" style="148" hidden="1" customWidth="1"/>
    <col min="14349" max="14349" width="14" style="148" bestFit="1" customWidth="1"/>
    <col min="14350" max="14592" width="9.140625" style="148"/>
    <col min="14593" max="14593" width="5" style="148" customWidth="1"/>
    <col min="14594" max="14594" width="37.42578125" style="148" customWidth="1"/>
    <col min="14595" max="14597" width="17.7109375" style="148" customWidth="1"/>
    <col min="14598" max="14598" width="16.5703125" style="148" customWidth="1"/>
    <col min="14599" max="14599" width="12" style="148" customWidth="1"/>
    <col min="14600" max="14602" width="0" style="148" hidden="1" customWidth="1"/>
    <col min="14603" max="14603" width="9.140625" style="148"/>
    <col min="14604" max="14604" width="0" style="148" hidden="1" customWidth="1"/>
    <col min="14605" max="14605" width="14" style="148" bestFit="1" customWidth="1"/>
    <col min="14606" max="14848" width="9.140625" style="148"/>
    <col min="14849" max="14849" width="5" style="148" customWidth="1"/>
    <col min="14850" max="14850" width="37.42578125" style="148" customWidth="1"/>
    <col min="14851" max="14853" width="17.7109375" style="148" customWidth="1"/>
    <col min="14854" max="14854" width="16.5703125" style="148" customWidth="1"/>
    <col min="14855" max="14855" width="12" style="148" customWidth="1"/>
    <col min="14856" max="14858" width="0" style="148" hidden="1" customWidth="1"/>
    <col min="14859" max="14859" width="9.140625" style="148"/>
    <col min="14860" max="14860" width="0" style="148" hidden="1" customWidth="1"/>
    <col min="14861" max="14861" width="14" style="148" bestFit="1" customWidth="1"/>
    <col min="14862" max="15104" width="9.140625" style="148"/>
    <col min="15105" max="15105" width="5" style="148" customWidth="1"/>
    <col min="15106" max="15106" width="37.42578125" style="148" customWidth="1"/>
    <col min="15107" max="15109" width="17.7109375" style="148" customWidth="1"/>
    <col min="15110" max="15110" width="16.5703125" style="148" customWidth="1"/>
    <col min="15111" max="15111" width="12" style="148" customWidth="1"/>
    <col min="15112" max="15114" width="0" style="148" hidden="1" customWidth="1"/>
    <col min="15115" max="15115" width="9.140625" style="148"/>
    <col min="15116" max="15116" width="0" style="148" hidden="1" customWidth="1"/>
    <col min="15117" max="15117" width="14" style="148" bestFit="1" customWidth="1"/>
    <col min="15118" max="15360" width="9.140625" style="148"/>
    <col min="15361" max="15361" width="5" style="148" customWidth="1"/>
    <col min="15362" max="15362" width="37.42578125" style="148" customWidth="1"/>
    <col min="15363" max="15365" width="17.7109375" style="148" customWidth="1"/>
    <col min="15366" max="15366" width="16.5703125" style="148" customWidth="1"/>
    <col min="15367" max="15367" width="12" style="148" customWidth="1"/>
    <col min="15368" max="15370" width="0" style="148" hidden="1" customWidth="1"/>
    <col min="15371" max="15371" width="9.140625" style="148"/>
    <col min="15372" max="15372" width="0" style="148" hidden="1" customWidth="1"/>
    <col min="15373" max="15373" width="14" style="148" bestFit="1" customWidth="1"/>
    <col min="15374" max="15616" width="9.140625" style="148"/>
    <col min="15617" max="15617" width="5" style="148" customWidth="1"/>
    <col min="15618" max="15618" width="37.42578125" style="148" customWidth="1"/>
    <col min="15619" max="15621" width="17.7109375" style="148" customWidth="1"/>
    <col min="15622" max="15622" width="16.5703125" style="148" customWidth="1"/>
    <col min="15623" max="15623" width="12" style="148" customWidth="1"/>
    <col min="15624" max="15626" width="0" style="148" hidden="1" customWidth="1"/>
    <col min="15627" max="15627" width="9.140625" style="148"/>
    <col min="15628" max="15628" width="0" style="148" hidden="1" customWidth="1"/>
    <col min="15629" max="15629" width="14" style="148" bestFit="1" customWidth="1"/>
    <col min="15630" max="15872" width="9.140625" style="148"/>
    <col min="15873" max="15873" width="5" style="148" customWidth="1"/>
    <col min="15874" max="15874" width="37.42578125" style="148" customWidth="1"/>
    <col min="15875" max="15877" width="17.7109375" style="148" customWidth="1"/>
    <col min="15878" max="15878" width="16.5703125" style="148" customWidth="1"/>
    <col min="15879" max="15879" width="12" style="148" customWidth="1"/>
    <col min="15880" max="15882" width="0" style="148" hidden="1" customWidth="1"/>
    <col min="15883" max="15883" width="9.140625" style="148"/>
    <col min="15884" max="15884" width="0" style="148" hidden="1" customWidth="1"/>
    <col min="15885" max="15885" width="14" style="148" bestFit="1" customWidth="1"/>
    <col min="15886" max="16128" width="9.140625" style="148"/>
    <col min="16129" max="16129" width="5" style="148" customWidth="1"/>
    <col min="16130" max="16130" width="37.42578125" style="148" customWidth="1"/>
    <col min="16131" max="16133" width="17.7109375" style="148" customWidth="1"/>
    <col min="16134" max="16134" width="16.5703125" style="148" customWidth="1"/>
    <col min="16135" max="16135" width="12" style="148" customWidth="1"/>
    <col min="16136" max="16138" width="0" style="148" hidden="1" customWidth="1"/>
    <col min="16139" max="16139" width="9.140625" style="148"/>
    <col min="16140" max="16140" width="0" style="148" hidden="1" customWidth="1"/>
    <col min="16141" max="16141" width="14" style="148" bestFit="1" customWidth="1"/>
    <col min="16142" max="16384" width="9.140625" style="148"/>
  </cols>
  <sheetData>
    <row r="1" spans="1:15" x14ac:dyDescent="0.25">
      <c r="A1" s="146"/>
      <c r="B1" s="146"/>
      <c r="C1" s="147"/>
      <c r="D1" s="146"/>
      <c r="E1" s="147"/>
      <c r="F1" s="243" t="s">
        <v>312</v>
      </c>
      <c r="G1" s="243"/>
    </row>
    <row r="2" spans="1:15" ht="41.25" customHeight="1" x14ac:dyDescent="0.25">
      <c r="A2" s="215" t="s">
        <v>403</v>
      </c>
      <c r="B2" s="215"/>
      <c r="C2" s="215"/>
      <c r="D2" s="215"/>
      <c r="E2" s="215"/>
      <c r="F2" s="215"/>
      <c r="G2" s="215"/>
      <c r="H2" s="149"/>
      <c r="I2" s="149"/>
      <c r="J2" s="149"/>
      <c r="K2" s="149"/>
      <c r="L2" s="149"/>
      <c r="M2" s="149"/>
      <c r="N2" s="149"/>
      <c r="O2" s="149"/>
    </row>
    <row r="3" spans="1:15" x14ac:dyDescent="0.25">
      <c r="A3" s="150"/>
      <c r="B3" s="150"/>
      <c r="C3" s="151"/>
      <c r="D3" s="150"/>
      <c r="E3" s="151"/>
      <c r="F3" s="150"/>
      <c r="G3" s="150"/>
    </row>
    <row r="4" spans="1:15" ht="82.5" customHeight="1" x14ac:dyDescent="0.25">
      <c r="A4" s="25" t="s">
        <v>112</v>
      </c>
      <c r="B4" s="25" t="s">
        <v>313</v>
      </c>
      <c r="C4" s="152" t="s">
        <v>404</v>
      </c>
      <c r="D4" s="25" t="s">
        <v>314</v>
      </c>
      <c r="E4" s="152" t="s">
        <v>405</v>
      </c>
      <c r="F4" s="25" t="s">
        <v>314</v>
      </c>
      <c r="G4" s="25" t="s">
        <v>54</v>
      </c>
    </row>
    <row r="5" spans="1:15" x14ac:dyDescent="0.25">
      <c r="A5" s="153">
        <v>1</v>
      </c>
      <c r="B5" s="153">
        <f>+A5+1</f>
        <v>2</v>
      </c>
      <c r="C5" s="153">
        <f>+B5+1</f>
        <v>3</v>
      </c>
      <c r="D5" s="153">
        <f t="shared" ref="D5:J5" si="0">+C5+1</f>
        <v>4</v>
      </c>
      <c r="E5" s="153">
        <f t="shared" si="0"/>
        <v>5</v>
      </c>
      <c r="F5" s="153">
        <f t="shared" si="0"/>
        <v>6</v>
      </c>
      <c r="G5" s="153">
        <f t="shared" si="0"/>
        <v>7</v>
      </c>
      <c r="H5" s="153">
        <f t="shared" si="0"/>
        <v>8</v>
      </c>
      <c r="I5" s="153">
        <f t="shared" si="0"/>
        <v>9</v>
      </c>
      <c r="J5" s="153">
        <f t="shared" si="0"/>
        <v>10</v>
      </c>
      <c r="L5" s="148">
        <v>1000</v>
      </c>
    </row>
    <row r="6" spans="1:15" x14ac:dyDescent="0.25">
      <c r="A6" s="154">
        <v>1</v>
      </c>
      <c r="B6" s="168" t="s">
        <v>315</v>
      </c>
      <c r="C6" s="156">
        <v>10390491.89443</v>
      </c>
      <c r="D6" s="156">
        <f t="shared" ref="D6:D31" si="1">+C6/$C$32*100</f>
        <v>24.48420882653831</v>
      </c>
      <c r="E6" s="156">
        <v>11333484.309489999</v>
      </c>
      <c r="F6" s="155">
        <f t="shared" ref="F6:F31" si="2">+E6/$E$32*100</f>
        <v>19.709028123325943</v>
      </c>
      <c r="G6" s="155">
        <f>+E6/C6*100</f>
        <v>109.07553198290358</v>
      </c>
      <c r="I6" s="148" t="s">
        <v>315</v>
      </c>
      <c r="J6" s="148" t="s">
        <v>316</v>
      </c>
    </row>
    <row r="7" spans="1:15" x14ac:dyDescent="0.25">
      <c r="A7" s="154">
        <v>2</v>
      </c>
      <c r="B7" s="168" t="s">
        <v>317</v>
      </c>
      <c r="C7" s="156">
        <v>5084434.4400500003</v>
      </c>
      <c r="D7" s="156">
        <f t="shared" si="1"/>
        <v>11.980987604808362</v>
      </c>
      <c r="E7" s="156">
        <v>10293388.5</v>
      </c>
      <c r="F7" s="155">
        <f t="shared" si="2"/>
        <v>17.900292433541036</v>
      </c>
      <c r="G7" s="155">
        <f t="shared" ref="G7:G31" si="3">+E7/C7*100</f>
        <v>202.44903580463466</v>
      </c>
      <c r="I7" s="148" t="s">
        <v>317</v>
      </c>
      <c r="J7" s="148" t="s">
        <v>318</v>
      </c>
    </row>
    <row r="8" spans="1:15" x14ac:dyDescent="0.25">
      <c r="A8" s="154">
        <v>3</v>
      </c>
      <c r="B8" s="168" t="s">
        <v>319</v>
      </c>
      <c r="C8" s="156">
        <v>115621.33259000001</v>
      </c>
      <c r="D8" s="156">
        <f t="shared" si="1"/>
        <v>0.27245070596260701</v>
      </c>
      <c r="E8" s="156">
        <v>228536.18169000003</v>
      </c>
      <c r="F8" s="155">
        <f t="shared" si="2"/>
        <v>0.39742641443057025</v>
      </c>
      <c r="G8" s="155">
        <f t="shared" si="3"/>
        <v>197.65918327580835</v>
      </c>
      <c r="I8" s="148" t="s">
        <v>319</v>
      </c>
      <c r="J8" s="157" t="s">
        <v>320</v>
      </c>
    </row>
    <row r="9" spans="1:15" x14ac:dyDescent="0.25">
      <c r="A9" s="154">
        <v>4</v>
      </c>
      <c r="B9" s="168" t="s">
        <v>321</v>
      </c>
      <c r="C9" s="156">
        <v>2286956.8686599992</v>
      </c>
      <c r="D9" s="156">
        <f t="shared" si="1"/>
        <v>5.388996990563486</v>
      </c>
      <c r="E9" s="156">
        <v>1510617.4524700004</v>
      </c>
      <c r="F9" s="155">
        <f t="shared" si="2"/>
        <v>2.6269769332444586</v>
      </c>
      <c r="G9" s="155">
        <f t="shared" si="3"/>
        <v>66.053604821813678</v>
      </c>
      <c r="I9" s="148" t="s">
        <v>321</v>
      </c>
      <c r="J9" s="157" t="s">
        <v>322</v>
      </c>
    </row>
    <row r="10" spans="1:15" x14ac:dyDescent="0.25">
      <c r="A10" s="154">
        <v>5</v>
      </c>
      <c r="B10" s="168" t="s">
        <v>323</v>
      </c>
      <c r="C10" s="156">
        <v>802.73764999999992</v>
      </c>
      <c r="D10" s="156">
        <f t="shared" si="1"/>
        <v>1.8915751492054665E-3</v>
      </c>
      <c r="E10" s="156">
        <v>0</v>
      </c>
      <c r="F10" s="155">
        <f t="shared" si="2"/>
        <v>0</v>
      </c>
      <c r="G10" s="155"/>
      <c r="I10" s="148" t="s">
        <v>323</v>
      </c>
      <c r="J10" s="157" t="s">
        <v>324</v>
      </c>
    </row>
    <row r="11" spans="1:15" ht="24" customHeight="1" x14ac:dyDescent="0.25">
      <c r="A11" s="154">
        <v>6</v>
      </c>
      <c r="B11" s="168" t="s">
        <v>325</v>
      </c>
      <c r="C11" s="156">
        <v>10774125.36895</v>
      </c>
      <c r="D11" s="156">
        <f t="shared" si="1"/>
        <v>25.388204729565132</v>
      </c>
      <c r="E11" s="156">
        <v>6844192.3698800001</v>
      </c>
      <c r="F11" s="155">
        <f t="shared" si="2"/>
        <v>11.902110261578319</v>
      </c>
      <c r="G11" s="155">
        <f t="shared" si="3"/>
        <v>63.5243431416188</v>
      </c>
      <c r="I11" s="148" t="s">
        <v>325</v>
      </c>
      <c r="J11" s="158" t="s">
        <v>326</v>
      </c>
    </row>
    <row r="12" spans="1:15" x14ac:dyDescent="0.25">
      <c r="A12" s="154">
        <v>7</v>
      </c>
      <c r="B12" s="168" t="s">
        <v>327</v>
      </c>
      <c r="C12" s="156">
        <v>2178401.99554</v>
      </c>
      <c r="D12" s="156">
        <f t="shared" si="1"/>
        <v>5.1331977262347941</v>
      </c>
      <c r="E12" s="156">
        <v>3235902.3606799999</v>
      </c>
      <c r="F12" s="155">
        <f t="shared" si="2"/>
        <v>5.6272624454578564</v>
      </c>
      <c r="G12" s="155">
        <f t="shared" si="3"/>
        <v>148.54477581755327</v>
      </c>
      <c r="I12" s="148" t="s">
        <v>327</v>
      </c>
      <c r="J12" s="159" t="s">
        <v>328</v>
      </c>
    </row>
    <row r="13" spans="1:15" x14ac:dyDescent="0.25">
      <c r="A13" s="154">
        <v>8</v>
      </c>
      <c r="B13" s="168" t="s">
        <v>329</v>
      </c>
      <c r="C13" s="156">
        <v>695095.40500000003</v>
      </c>
      <c r="D13" s="156">
        <f t="shared" si="1"/>
        <v>1.637926406497701</v>
      </c>
      <c r="E13" s="156">
        <v>791755.86399999994</v>
      </c>
      <c r="F13" s="155">
        <f t="shared" si="2"/>
        <v>1.3768703572755407</v>
      </c>
      <c r="G13" s="155">
        <f t="shared" si="3"/>
        <v>113.90607077887387</v>
      </c>
      <c r="I13" s="148" t="s">
        <v>329</v>
      </c>
      <c r="J13" s="159" t="s">
        <v>330</v>
      </c>
    </row>
    <row r="14" spans="1:15" ht="30" x14ac:dyDescent="0.25">
      <c r="A14" s="154">
        <v>9</v>
      </c>
      <c r="B14" s="168" t="s">
        <v>331</v>
      </c>
      <c r="C14" s="156">
        <v>105033.23668</v>
      </c>
      <c r="D14" s="156">
        <f t="shared" si="1"/>
        <v>0.24750086201202112</v>
      </c>
      <c r="E14" s="156">
        <v>817232.37396999996</v>
      </c>
      <c r="F14" s="155">
        <f t="shared" si="2"/>
        <v>1.4211742304509314</v>
      </c>
      <c r="G14" s="155">
        <f t="shared" si="3"/>
        <v>778.07025642732958</v>
      </c>
      <c r="I14" s="148" t="s">
        <v>331</v>
      </c>
      <c r="J14" s="148" t="s">
        <v>332</v>
      </c>
    </row>
    <row r="15" spans="1:15" x14ac:dyDescent="0.25">
      <c r="A15" s="154">
        <v>10</v>
      </c>
      <c r="B15" s="168" t="s">
        <v>333</v>
      </c>
      <c r="C15" s="156">
        <v>0</v>
      </c>
      <c r="D15" s="156">
        <f t="shared" si="1"/>
        <v>0</v>
      </c>
      <c r="E15" s="156">
        <v>0</v>
      </c>
      <c r="F15" s="155">
        <f t="shared" si="2"/>
        <v>0</v>
      </c>
      <c r="G15" s="155">
        <v>0</v>
      </c>
      <c r="I15" s="148" t="s">
        <v>333</v>
      </c>
      <c r="J15" s="148" t="s">
        <v>334</v>
      </c>
    </row>
    <row r="16" spans="1:15" x14ac:dyDescent="0.25">
      <c r="A16" s="154">
        <v>11</v>
      </c>
      <c r="B16" s="168" t="s">
        <v>335</v>
      </c>
      <c r="C16" s="156">
        <v>144446.28607999999</v>
      </c>
      <c r="D16" s="156">
        <f t="shared" si="1"/>
        <v>0.34037397541270364</v>
      </c>
      <c r="E16" s="156">
        <v>303126.18786000001</v>
      </c>
      <c r="F16" s="155">
        <f t="shared" si="2"/>
        <v>0.52713908611906524</v>
      </c>
      <c r="G16" s="155">
        <f t="shared" si="3"/>
        <v>209.85391600315489</v>
      </c>
      <c r="I16" s="148" t="s">
        <v>335</v>
      </c>
      <c r="J16" s="159" t="s">
        <v>336</v>
      </c>
    </row>
    <row r="17" spans="1:13" x14ac:dyDescent="0.25">
      <c r="A17" s="154">
        <v>12</v>
      </c>
      <c r="B17" s="168" t="s">
        <v>337</v>
      </c>
      <c r="C17" s="156">
        <v>157372.92157999999</v>
      </c>
      <c r="D17" s="156">
        <f t="shared" si="1"/>
        <v>0.37083436614513937</v>
      </c>
      <c r="E17" s="156">
        <v>198616.39108</v>
      </c>
      <c r="F17" s="155">
        <f t="shared" si="2"/>
        <v>0.34539563744500179</v>
      </c>
      <c r="G17" s="155">
        <f t="shared" si="3"/>
        <v>126.20747526697853</v>
      </c>
      <c r="I17" s="148" t="s">
        <v>337</v>
      </c>
      <c r="J17" s="157" t="s">
        <v>338</v>
      </c>
    </row>
    <row r="18" spans="1:13" ht="27.6" customHeight="1" x14ac:dyDescent="0.25">
      <c r="A18" s="154">
        <v>13</v>
      </c>
      <c r="B18" s="168" t="s">
        <v>339</v>
      </c>
      <c r="C18" s="156">
        <v>0</v>
      </c>
      <c r="D18" s="156">
        <f t="shared" si="1"/>
        <v>0</v>
      </c>
      <c r="E18" s="156">
        <v>0</v>
      </c>
      <c r="F18" s="155">
        <f t="shared" si="2"/>
        <v>0</v>
      </c>
      <c r="G18" s="155">
        <v>0</v>
      </c>
      <c r="I18" s="148" t="s">
        <v>339</v>
      </c>
      <c r="J18" s="148" t="s">
        <v>340</v>
      </c>
    </row>
    <row r="19" spans="1:13" ht="26.45" customHeight="1" x14ac:dyDescent="0.25">
      <c r="A19" s="154">
        <v>14</v>
      </c>
      <c r="B19" s="168" t="s">
        <v>341</v>
      </c>
      <c r="C19" s="156">
        <v>86100.640849999996</v>
      </c>
      <c r="D19" s="156">
        <f t="shared" si="1"/>
        <v>0.20288799530273066</v>
      </c>
      <c r="E19" s="156">
        <v>31066.744999999999</v>
      </c>
      <c r="F19" s="155">
        <f t="shared" si="2"/>
        <v>5.402534067943212E-2</v>
      </c>
      <c r="G19" s="155">
        <f t="shared" si="3"/>
        <v>36.081897525156457</v>
      </c>
      <c r="I19" s="148" t="s">
        <v>341</v>
      </c>
      <c r="J19" s="159" t="s">
        <v>342</v>
      </c>
    </row>
    <row r="20" spans="1:13" ht="39" customHeight="1" x14ac:dyDescent="0.25">
      <c r="A20" s="154">
        <v>15</v>
      </c>
      <c r="B20" s="168" t="s">
        <v>343</v>
      </c>
      <c r="C20" s="156">
        <v>1079539.16353</v>
      </c>
      <c r="D20" s="156">
        <f t="shared" si="1"/>
        <v>2.5438316669554548</v>
      </c>
      <c r="E20" s="156">
        <v>150519.56695000001</v>
      </c>
      <c r="F20" s="155">
        <f t="shared" si="2"/>
        <v>0.26175484053428649</v>
      </c>
      <c r="G20" s="155">
        <f t="shared" si="3"/>
        <v>13.942946401111932</v>
      </c>
      <c r="I20" s="148" t="s">
        <v>343</v>
      </c>
      <c r="J20" s="159" t="s">
        <v>344</v>
      </c>
    </row>
    <row r="21" spans="1:13" x14ac:dyDescent="0.25">
      <c r="A21" s="154">
        <v>16</v>
      </c>
      <c r="B21" s="168" t="s">
        <v>345</v>
      </c>
      <c r="C21" s="156">
        <v>0</v>
      </c>
      <c r="D21" s="156">
        <f t="shared" si="1"/>
        <v>0</v>
      </c>
      <c r="E21" s="156">
        <v>0</v>
      </c>
      <c r="F21" s="155">
        <f t="shared" si="2"/>
        <v>0</v>
      </c>
      <c r="G21" s="155">
        <v>0</v>
      </c>
      <c r="I21" s="148" t="s">
        <v>345</v>
      </c>
      <c r="J21" s="159" t="s">
        <v>346</v>
      </c>
    </row>
    <row r="22" spans="1:13" x14ac:dyDescent="0.25">
      <c r="A22" s="154">
        <v>17</v>
      </c>
      <c r="B22" s="168" t="s">
        <v>347</v>
      </c>
      <c r="C22" s="156">
        <v>0</v>
      </c>
      <c r="D22" s="156">
        <f t="shared" si="1"/>
        <v>0</v>
      </c>
      <c r="E22" s="156">
        <v>0</v>
      </c>
      <c r="F22" s="155">
        <f t="shared" si="2"/>
        <v>0</v>
      </c>
      <c r="G22" s="155">
        <v>0</v>
      </c>
      <c r="I22" s="148" t="s">
        <v>347</v>
      </c>
      <c r="J22" s="159" t="s">
        <v>348</v>
      </c>
    </row>
    <row r="23" spans="1:13" ht="30" x14ac:dyDescent="0.25">
      <c r="A23" s="154">
        <v>18</v>
      </c>
      <c r="B23" s="168" t="s">
        <v>349</v>
      </c>
      <c r="C23" s="156">
        <v>1661460.1170000001</v>
      </c>
      <c r="D23" s="156">
        <f t="shared" si="1"/>
        <v>3.9150732106725123</v>
      </c>
      <c r="E23" s="156">
        <v>3188314.2113799998</v>
      </c>
      <c r="F23" s="155">
        <f t="shared" si="2"/>
        <v>5.5445062385157966</v>
      </c>
      <c r="G23" s="155">
        <f t="shared" si="3"/>
        <v>191.89832959318636</v>
      </c>
      <c r="I23" s="148" t="s">
        <v>349</v>
      </c>
      <c r="J23" s="159" t="s">
        <v>350</v>
      </c>
    </row>
    <row r="24" spans="1:13" x14ac:dyDescent="0.25">
      <c r="A24" s="154">
        <v>19</v>
      </c>
      <c r="B24" s="168" t="s">
        <v>351</v>
      </c>
      <c r="C24" s="156">
        <v>811576.42345999996</v>
      </c>
      <c r="D24" s="156">
        <f t="shared" si="1"/>
        <v>1.9124028806895861</v>
      </c>
      <c r="E24" s="156">
        <v>7850063.8861999996</v>
      </c>
      <c r="F24" s="155">
        <f t="shared" si="2"/>
        <v>13.651329606859742</v>
      </c>
      <c r="G24" s="155">
        <f t="shared" si="3"/>
        <v>967.26120415533535</v>
      </c>
      <c r="I24" s="148" t="s">
        <v>351</v>
      </c>
      <c r="J24" s="157" t="s">
        <v>352</v>
      </c>
      <c r="M24" s="160"/>
    </row>
    <row r="25" spans="1:13" x14ac:dyDescent="0.25">
      <c r="A25" s="154">
        <v>20</v>
      </c>
      <c r="B25" s="168" t="s">
        <v>353</v>
      </c>
      <c r="C25" s="156">
        <v>26024.780340000001</v>
      </c>
      <c r="D25" s="156">
        <f t="shared" si="1"/>
        <v>6.1324926960477068E-2</v>
      </c>
      <c r="E25" s="156">
        <v>32512.886180000001</v>
      </c>
      <c r="F25" s="155">
        <f t="shared" si="2"/>
        <v>5.6540192812156546E-2</v>
      </c>
      <c r="G25" s="155">
        <f t="shared" si="3"/>
        <v>124.93049222793171</v>
      </c>
      <c r="I25" s="148" t="s">
        <v>353</v>
      </c>
      <c r="J25" s="159" t="s">
        <v>354</v>
      </c>
    </row>
    <row r="26" spans="1:13" x14ac:dyDescent="0.25">
      <c r="A26" s="154">
        <v>21</v>
      </c>
      <c r="B26" s="168" t="s">
        <v>355</v>
      </c>
      <c r="C26" s="156">
        <v>128095.58995000001</v>
      </c>
      <c r="D26" s="156">
        <f t="shared" si="1"/>
        <v>0.30184511050681823</v>
      </c>
      <c r="E26" s="156">
        <v>146310.41316999999</v>
      </c>
      <c r="F26" s="155">
        <f t="shared" si="2"/>
        <v>0.2544350853769109</v>
      </c>
      <c r="G26" s="155">
        <f t="shared" si="3"/>
        <v>114.21971141013508</v>
      </c>
      <c r="I26" s="148" t="s">
        <v>355</v>
      </c>
      <c r="J26" s="159" t="s">
        <v>356</v>
      </c>
      <c r="M26" s="160"/>
    </row>
    <row r="27" spans="1:13" ht="30" x14ac:dyDescent="0.25">
      <c r="A27" s="154">
        <v>22</v>
      </c>
      <c r="B27" s="168" t="s">
        <v>357</v>
      </c>
      <c r="C27" s="156">
        <v>18993.694270000004</v>
      </c>
      <c r="D27" s="156">
        <f t="shared" si="1"/>
        <v>4.4756839389230439E-2</v>
      </c>
      <c r="E27" s="156">
        <v>104976.92855</v>
      </c>
      <c r="F27" s="155">
        <f t="shared" si="2"/>
        <v>0.18255579489882681</v>
      </c>
      <c r="G27" s="155">
        <f t="shared" si="3"/>
        <v>552.69357849888138</v>
      </c>
      <c r="I27" s="148" t="s">
        <v>357</v>
      </c>
      <c r="J27" s="159" t="s">
        <v>358</v>
      </c>
    </row>
    <row r="28" spans="1:13" x14ac:dyDescent="0.25">
      <c r="A28" s="154">
        <v>23</v>
      </c>
      <c r="B28" s="168" t="s">
        <v>359</v>
      </c>
      <c r="C28" s="156">
        <v>41642.369460000002</v>
      </c>
      <c r="D28" s="156">
        <f t="shared" si="1"/>
        <v>9.8126294717294851E-2</v>
      </c>
      <c r="E28" s="156">
        <v>70283.032439999995</v>
      </c>
      <c r="F28" s="155">
        <f t="shared" si="2"/>
        <v>0.12222280678437922</v>
      </c>
      <c r="G28" s="155">
        <f t="shared" si="3"/>
        <v>168.77769769443853</v>
      </c>
      <c r="I28" s="148" t="s">
        <v>359</v>
      </c>
      <c r="J28" s="161" t="s">
        <v>360</v>
      </c>
      <c r="M28" s="160"/>
    </row>
    <row r="29" spans="1:13" ht="30" x14ac:dyDescent="0.25">
      <c r="A29" s="154">
        <v>24</v>
      </c>
      <c r="B29" s="168" t="s">
        <v>361</v>
      </c>
      <c r="C29" s="156">
        <v>6625894.3151199995</v>
      </c>
      <c r="D29" s="156">
        <f t="shared" si="1"/>
        <v>15.613291624907299</v>
      </c>
      <c r="E29" s="156">
        <v>10281744.57893</v>
      </c>
      <c r="F29" s="155">
        <f t="shared" si="2"/>
        <v>17.880043553181949</v>
      </c>
      <c r="G29" s="155">
        <f t="shared" si="3"/>
        <v>155.17519733853152</v>
      </c>
      <c r="I29" s="148" t="s">
        <v>361</v>
      </c>
      <c r="J29" s="161" t="s">
        <v>362</v>
      </c>
    </row>
    <row r="30" spans="1:13" ht="30" x14ac:dyDescent="0.25">
      <c r="A30" s="154">
        <v>25</v>
      </c>
      <c r="B30" s="168" t="s">
        <v>363</v>
      </c>
      <c r="C30" s="156">
        <v>0</v>
      </c>
      <c r="D30" s="156">
        <f t="shared" si="1"/>
        <v>0</v>
      </c>
      <c r="E30" s="156">
        <v>0</v>
      </c>
      <c r="F30" s="155">
        <f t="shared" si="2"/>
        <v>0</v>
      </c>
      <c r="G30" s="155">
        <v>0</v>
      </c>
      <c r="I30" s="148" t="s">
        <v>363</v>
      </c>
      <c r="J30" s="161" t="s">
        <v>364</v>
      </c>
    </row>
    <row r="31" spans="1:13" ht="30" x14ac:dyDescent="0.25">
      <c r="A31" s="154">
        <v>26</v>
      </c>
      <c r="B31" s="168" t="s">
        <v>372</v>
      </c>
      <c r="C31" s="156">
        <v>25414</v>
      </c>
      <c r="D31" s="156">
        <f t="shared" si="1"/>
        <v>5.9885681009116412E-2</v>
      </c>
      <c r="E31" s="156">
        <v>91380</v>
      </c>
      <c r="F31" s="155">
        <f t="shared" si="2"/>
        <v>0.15891061748781557</v>
      </c>
      <c r="G31" s="155">
        <f t="shared" si="3"/>
        <v>359.56559376721492</v>
      </c>
      <c r="J31" s="167"/>
    </row>
    <row r="32" spans="1:13" x14ac:dyDescent="0.25">
      <c r="A32" s="244" t="s">
        <v>365</v>
      </c>
      <c r="B32" s="245"/>
      <c r="C32" s="162">
        <f>SUM(C6:C31)</f>
        <v>42437523.581190005</v>
      </c>
      <c r="D32" s="162">
        <f>SUM(D6:D31)</f>
        <v>99.999999999999986</v>
      </c>
      <c r="E32" s="162">
        <f>SUM(E6:E31)</f>
        <v>57504024.23991999</v>
      </c>
      <c r="F32" s="162">
        <f>SUM(F6:F31)</f>
        <v>100.00000000000003</v>
      </c>
      <c r="G32" s="162">
        <f>+E32/C32*100</f>
        <v>135.50278005714748</v>
      </c>
    </row>
    <row r="34" spans="2:7" ht="23.25" customHeight="1" x14ac:dyDescent="0.25"/>
    <row r="35" spans="2:7" s="163" customFormat="1" ht="14.25" customHeight="1" x14ac:dyDescent="0.2">
      <c r="B35" s="185" t="s">
        <v>46</v>
      </c>
      <c r="C35" s="185"/>
      <c r="D35" s="164"/>
      <c r="E35" s="165"/>
      <c r="F35" s="51" t="s">
        <v>50</v>
      </c>
    </row>
    <row r="38" spans="2:7" ht="15" customHeight="1" x14ac:dyDescent="0.25">
      <c r="B38" s="242" t="s">
        <v>407</v>
      </c>
      <c r="C38" s="242"/>
      <c r="D38" s="183"/>
      <c r="E38" s="183"/>
      <c r="F38" s="242" t="s">
        <v>408</v>
      </c>
      <c r="G38" s="242"/>
    </row>
  </sheetData>
  <mergeCells count="6">
    <mergeCell ref="B38:C38"/>
    <mergeCell ref="F38:G38"/>
    <mergeCell ref="F1:G1"/>
    <mergeCell ref="A2:G2"/>
    <mergeCell ref="A32:B32"/>
    <mergeCell ref="B35:C35"/>
  </mergeCells>
  <pageMargins left="0.59055118110236227" right="0.31496062992125984"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1 ТЭП (1-жадвал)</vt:lpstr>
      <vt:lpstr>физ.объемы (2-жадвал)</vt:lpstr>
      <vt:lpstr>ассигнование (3-жадвал)</vt:lpstr>
      <vt:lpstr>договорные работы (4-жадвал)</vt:lpstr>
      <vt:lpstr>подрядные работы (5-жадвал)</vt:lpstr>
      <vt:lpstr>ФОТ (6-жадвал)</vt:lpstr>
      <vt:lpstr>'1 ТЭП (1-жадвал)'!Область_печати</vt:lpstr>
      <vt:lpstr>'ассигнование (3-жадвал)'!Область_печати</vt:lpstr>
      <vt:lpstr>'договорные работы (4-жадвал)'!Область_печати</vt:lpstr>
      <vt:lpstr>'подрядные работы (5-жадвал)'!Область_печати</vt:lpstr>
      <vt:lpstr>'физ.объемы (2-жадвал)'!Область_печати</vt:lpstr>
      <vt:lpstr>'ФОТ (6-жадвал)'!Область_печати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ПК</cp:lastModifiedBy>
  <cp:lastPrinted>2023-11-01T08:14:06Z</cp:lastPrinted>
  <dcterms:created xsi:type="dcterms:W3CDTF">2023-02-27T07:18:17Z</dcterms:created>
  <dcterms:modified xsi:type="dcterms:W3CDTF">2023-11-09T10:17:16Z</dcterms:modified>
</cp:coreProperties>
</file>